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persons/person.xml" ContentType="application/vnd.ms-excel.person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c05afc0ca640f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FQ Summary" sheetId="1" r:id="R6c79477d243e461e"/>
    <x:sheet xmlns:r="http://schemas.openxmlformats.org/officeDocument/2006/relationships" name="BOM" sheetId="2" r:id="R2c526f0ae03c4a9a"/>
    <x:sheet xmlns:r="http://schemas.openxmlformats.org/officeDocument/2006/relationships" name="Factory Reply" sheetId="3" r:id="Rd494e0879f3b427f"/>
    <x:sheet xmlns:r="http://schemas.openxmlformats.org/officeDocument/2006/relationships" name="Open Items" sheetId="4" r:id="R7d6aa9fa0b7b48e7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5">
    <x:numFmt numFmtId="200" formatCode="#,##0"/>
    <x:numFmt numFmtId="201" formatCode="&quot;$&quot;#,##0.0000"/>
    <x:numFmt numFmtId="202" formatCode="&quot;$&quot;#,##0.00"/>
    <x:numFmt numFmtId="203" formatCode="0"/>
    <x:numFmt numFmtId="204" formatCode="&quot;$&quot;0.0000"/>
  </x:numFmts>
  <x:fonts count="9">
    <x:font>
      <x:sz val="11"/>
      <x:name val="Carlito"/>
    </x:font>
    <x:font>
      <x:b/>
      <x:sz val="18"/>
      <x:color rgb="FFFFFFFF"/>
      <x:name val="Carlito"/>
    </x:font>
    <x:font>
      <x:sz val="11"/>
      <x:color rgb="FF333333"/>
      <x:name val="Carlito"/>
    </x:font>
    <x:font>
      <x:b/>
      <x:sz val="11"/>
      <x:color rgb="FF17365D"/>
      <x:name val="Carlito"/>
    </x:font>
    <x:font>
      <x:b/>
      <x:sz val="11"/>
      <x:color rgb="FFFFFFFF"/>
      <x:name val="Carlito"/>
    </x:font>
    <x:font>
      <x:b/>
      <x:sz val="10"/>
      <x:color rgb="FF222222"/>
      <x:name val="Aptos"/>
    </x:font>
    <x:font>
      <x:sz val="10"/>
      <x:color rgb="FF222222"/>
      <x:name val="Aptos"/>
    </x:font>
    <x:font>
      <x:b/>
      <x:sz val="18"/>
      <x:color rgb="FFFFFFFF"/>
      <x:name val="Aptos Display"/>
    </x:font>
    <x:font>
      <x:b/>
      <x:sz val="10"/>
      <x:color rgb="FFFFFFFF"/>
      <x:name val="Aptos"/>
    </x:font>
  </x:fonts>
  <x:fills count="8">
    <x:fill>
      <x:patternFill patternType="none"/>
    </x:fill>
    <x:fill>
      <x:patternFill patternType="gray125"/>
    </x:fill>
    <x:fill>
      <x:patternFill patternType="solid">
        <x:fgColor rgb="FF17365D"/>
      </x:patternFill>
    </x:fill>
    <x:fill>
      <x:patternFill patternType="solid">
        <x:fgColor rgb="FFFCE4D6"/>
      </x:patternFill>
    </x:fill>
    <x:fill>
      <x:patternFill patternType="solid">
        <x:fgColor rgb="FFD9EAF7"/>
      </x:patternFill>
    </x:fill>
    <x:fill>
      <x:patternFill patternType="solid">
        <x:fgColor rgb="FF2E75B6"/>
      </x:patternFill>
    </x:fill>
    <x:fill>
      <x:patternFill patternType="solid">
        <x:fgColor rgb="FFE7E6E6"/>
      </x:patternFill>
    </x:fill>
    <x:fill>
      <x:patternFill patternType="solid">
        <x:fgColor rgb="FFFFF2CC"/>
      </x:patternFill>
    </x:fill>
  </x:fills>
  <x:borders count="25">
    <x:border/>
    <x:border>
      <x:left style="thin">
        <x:color rgb="FFC9D2DC"/>
      </x:left>
      <x:top style="thin">
        <x:color rgb="FFC9D2DC"/>
      </x:top>
    </x:border>
    <x:border>
      <x:top style="thin">
        <x:color rgb="FFC9D2DC"/>
      </x:top>
    </x:border>
    <x:border>
      <x:right style="thin">
        <x:color rgb="FFC9D2DC"/>
      </x:right>
      <x:top style="thin">
        <x:color rgb="FFC9D2DC"/>
      </x:top>
    </x:border>
    <x:border>
      <x:left style="thin">
        <x:color rgb="FFC9D2DC"/>
      </x:left>
      <x:bottom style="thin">
        <x:color rgb="FFC9D2DC"/>
      </x:bottom>
    </x:border>
    <x:border>
      <x:bottom style="thin">
        <x:color rgb="FFC9D2DC"/>
      </x:bottom>
    </x:border>
    <x:border>
      <x:right style="thin">
        <x:color rgb="FFC9D2DC"/>
      </x:right>
      <x:bottom style="thin">
        <x:color rgb="FFC9D2DC"/>
      </x:bottom>
    </x:border>
    <x:border>
      <x:left style="thin">
        <x:color rgb="FFC9D2DC"/>
      </x:left>
    </x:border>
    <x:border>
      <x:right style="thin">
        <x:color rgb="FFC9D2DC"/>
      </x:right>
    </x:border>
    <x:border>
      <x:left style="thin">
        <x:color rgb="FF17365D"/>
      </x:left>
      <x:top style="thin">
        <x:color rgb="FF17365D"/>
      </x:top>
      <x:bottom style="thin">
        <x:color rgb="FF17365D"/>
      </x:bottom>
    </x:border>
    <x:border>
      <x:top style="thin">
        <x:color rgb="FF17365D"/>
      </x:top>
      <x:bottom style="thin">
        <x:color rgb="FF17365D"/>
      </x:bottom>
    </x:border>
    <x:border>
      <x:right style="thin">
        <x:color rgb="FF17365D"/>
      </x:right>
      <x:top style="thin">
        <x:color rgb="FF17365D"/>
      </x:top>
      <x:bottom style="thin">
        <x:color rgb="FF17365D"/>
      </x:bottom>
    </x:border>
    <x:border>
      <x:left style="thin">
        <x:color rgb="FF17365D"/>
      </x:left>
      <x:right style="thin">
        <x:color rgb="FFC9D2DC"/>
      </x:right>
      <x:top style="thin">
        <x:color rgb="FF17365D"/>
      </x:top>
      <x:bottom style="thin">
        <x:color rgb="FFC9D2DC"/>
      </x:bottom>
    </x:border>
    <x:border>
      <x:left style="thin">
        <x:color rgb="FFC9D2DC"/>
      </x:left>
      <x:right style="thin">
        <x:color rgb="FFC9D2DC"/>
      </x:right>
      <x:top style="thin">
        <x:color rgb="FF17365D"/>
      </x:top>
      <x:bottom style="thin">
        <x:color rgb="FFC9D2DC"/>
      </x:bottom>
    </x:border>
    <x:border>
      <x:left style="thin">
        <x:color rgb="FFC9D2DC"/>
      </x:left>
      <x:top style="thin">
        <x:color rgb="FF17365D"/>
      </x:top>
      <x:bottom style="thin">
        <x:color rgb="FFC9D2DC"/>
      </x:bottom>
    </x:border>
    <x:border>
      <x:left style="thin">
        <x:color rgb="FF17365D"/>
      </x:left>
      <x:right style="thin">
        <x:color rgb="FFC9D2DC"/>
      </x:right>
      <x:top style="thin">
        <x:color rgb="FFC9D2DC"/>
      </x:top>
      <x:bottom style="thin">
        <x:color rgb="FFC9D2DC"/>
      </x:bottom>
    </x:border>
    <x:border>
      <x:left style="thin">
        <x:color rgb="FFC9D2DC"/>
      </x:left>
      <x:right style="thin">
        <x:color rgb="FFC9D2DC"/>
      </x:right>
      <x:top style="thin">
        <x:color rgb="FFC9D2DC"/>
      </x:top>
      <x:bottom style="thin">
        <x:color rgb="FFC9D2DC"/>
      </x:bottom>
    </x:border>
    <x:border>
      <x:left style="thin">
        <x:color rgb="FFC9D2DC"/>
      </x:left>
      <x:top style="thin">
        <x:color rgb="FFC9D2DC"/>
      </x:top>
      <x:bottom style="thin">
        <x:color rgb="FFC9D2DC"/>
      </x:bottom>
    </x:border>
    <x:border>
      <x:left style="thin">
        <x:color rgb="FF17365D"/>
      </x:left>
      <x:right style="thin">
        <x:color rgb="FFC9D2DC"/>
      </x:right>
      <x:top style="thin">
        <x:color rgb="FFC9D2DC"/>
      </x:top>
      <x:bottom style="thin">
        <x:color rgb="FF17365D"/>
      </x:bottom>
    </x:border>
    <x:border>
      <x:left style="thin">
        <x:color rgb="FFC9D2DC"/>
      </x:left>
      <x:right style="thin">
        <x:color rgb="FFC9D2DC"/>
      </x:right>
      <x:top style="thin">
        <x:color rgb="FFC9D2DC"/>
      </x:top>
      <x:bottom style="thin">
        <x:color rgb="FF17365D"/>
      </x:bottom>
    </x:border>
    <x:border>
      <x:left style="thin">
        <x:color rgb="FFC9D2DC"/>
      </x:left>
      <x:top style="thin">
        <x:color rgb="FFC9D2DC"/>
      </x:top>
      <x:bottom style="thin">
        <x:color rgb="FF17365D"/>
      </x:bottom>
    </x:border>
    <x:border>
      <x:left style="thin">
        <x:color rgb="FFC9D2DC"/>
      </x:left>
      <x:right style="thin">
        <x:color rgb="FFC9D2DC"/>
      </x:right>
      <x:bottom style="thin">
        <x:color rgb="FFC9D2DC"/>
      </x:bottom>
    </x:border>
    <x:border>
      <x:right style="thin">
        <x:color rgb="FFC9D2DC"/>
      </x:right>
      <x:top style="thin">
        <x:color rgb="FFC9D2DC"/>
      </x:top>
      <x:bottom style="thin">
        <x:color rgb="FFC9D2DC"/>
      </x:bottom>
    </x:border>
    <x:border>
      <x:left style="thin">
        <x:color rgb="FFC9D2DC"/>
      </x:left>
      <x:right style="thin">
        <x:color rgb="FFC9D2DC"/>
      </x:right>
      <x:top style="thin">
        <x:color rgb="FFC9D2DC"/>
      </x:top>
    </x:border>
    <x:border>
      <x:top style="thin">
        <x:color rgb="FFC9D2DC"/>
      </x:top>
      <x:bottom style="thin">
        <x:color rgb="FFC9D2DC"/>
      </x:bottom>
    </x:border>
  </x:borders>
  <x:cellStyleXfs count="1">
    <x:xf numFmtId="0" fontId="0" fillId="0" borderId="0"/>
  </x:cellStyleXfs>
  <x:cellXfs count="180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horizontal="left"/>
    </x:xf>
    <x:xf numFmtId="0" fontId="1" fillId="2" borderId="0" xfId="0" applyNumberFormat="1" applyFont="1" applyFill="1" applyBorder="1" applyAlignment="1">
      <x:alignment horizontal="left"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2" fillId="3" borderId="0" xfId="0" applyNumberFormat="1" applyFont="1" applyFill="1" applyBorder="1" applyAlignment="1">
      <x:alignment vertical="center" wrapText="1"/>
    </x:xf>
    <x:xf numFmtId="0" fontId="2" fillId="3" borderId="1" xfId="0" applyNumberFormat="1" applyFont="1" applyFill="1" applyBorder="1" applyAlignment="1">
      <x:alignment vertical="center" wrapText="1"/>
    </x:xf>
    <x:xf numFmtId="0" fontId="2" fillId="3" borderId="2" xfId="0" applyNumberFormat="1" applyFont="1" applyFill="1" applyBorder="1" applyAlignment="1">
      <x:alignment vertical="center" wrapText="1"/>
    </x:xf>
    <x:xf numFmtId="0" fontId="2" fillId="3" borderId="3" xfId="0" applyNumberFormat="1" applyFont="1" applyFill="1" applyBorder="1" applyAlignment="1">
      <x:alignment vertical="center" wrapText="1"/>
    </x:xf>
    <x:xf numFmtId="0" fontId="2" fillId="3" borderId="4" xfId="0" applyNumberFormat="1" applyFont="1" applyFill="1" applyBorder="1" applyAlignment="1">
      <x:alignment vertical="center" wrapText="1"/>
    </x:xf>
    <x:xf numFmtId="0" fontId="2" fillId="3" borderId="5" xfId="0" applyNumberFormat="1" applyFont="1" applyFill="1" applyBorder="1" applyAlignment="1">
      <x:alignment vertical="center" wrapText="1"/>
    </x:xf>
    <x:xf numFmtId="0" fontId="2" fillId="3" borderId="6" xfId="0" applyNumberFormat="1" applyFont="1" applyFill="1" applyBorder="1" applyAlignment="1">
      <x:alignment vertical="center" wrapText="1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0" xfId="0" applyNumberFormat="1" applyFont="1" applyFill="1" applyBorder="1" applyAlignment="1">
      <x:alignment wrapText="1"/>
    </x:xf>
    <x:xf numFmtId="0" fontId="3" fillId="4" borderId="1" xfId="0" applyNumberFormat="1" applyFont="1" applyFill="1" applyBorder="1" applyAlignment="1">
      <x:alignment wrapText="1"/>
    </x:xf>
    <x:xf numFmtId="0" fontId="0" fillId="0" borderId="2" xfId="0" applyNumberFormat="1" applyFont="1" applyFill="1" applyBorder="1"/>
    <x:xf numFmtId="0" fontId="0" fillId="0" borderId="3" xfId="0" applyNumberFormat="1" applyFont="1" applyFill="1" applyBorder="1"/>
    <x:xf numFmtId="0" fontId="3" fillId="4" borderId="7" xfId="0" applyNumberFormat="1" applyFont="1" applyFill="1" applyBorder="1" applyAlignment="1">
      <x:alignment wrapText="1"/>
    </x:xf>
    <x:xf numFmtId="0" fontId="0" fillId="0" borderId="0" xfId="0" applyNumberFormat="1" applyFont="1" applyFill="1" applyBorder="1"/>
    <x:xf numFmtId="0" fontId="0" fillId="0" borderId="8" xfId="0" applyNumberFormat="1" applyFont="1" applyFill="1" applyBorder="1"/>
    <x:xf numFmtId="0" fontId="3" fillId="4" borderId="4" xfId="0" applyNumberFormat="1" applyFont="1" applyFill="1" applyBorder="1" applyAlignment="1">
      <x:alignment wrapText="1"/>
    </x:xf>
    <x:xf numFmtId="0" fontId="0" fillId="0" borderId="5" xfId="0" applyNumberFormat="1" applyFont="1" applyFill="1" applyBorder="1"/>
    <x:xf numFmtId="0" fontId="0" fillId="0" borderId="6" xfId="0" applyNumberFormat="1" applyFont="1" applyFill="1" applyBorder="1"/>
    <x:xf numFmtId="0" fontId="0" fillId="5" borderId="0" xfId="0" applyNumberFormat="1" applyFont="1" applyFill="1" applyBorder="1"/>
    <x:xf numFmtId="0" fontId="4" fillId="5" borderId="0" xfId="0" applyNumberFormat="1" applyFont="1" applyFill="1" applyBorder="1"/>
    <x:xf numFmtId="0" fontId="4" fillId="5" borderId="0" xfId="0" applyNumberFormat="1" applyFont="1" applyFill="1" applyBorder="1" applyAlignment="1">
      <x:alignment wrapText="1"/>
    </x:xf>
    <x:xf numFmtId="0" fontId="4" fillId="5" borderId="0" xfId="0" applyNumberFormat="1" applyFont="1" applyFill="1" applyBorder="1" applyAlignment="1">
      <x:alignment vertical="center" wrapText="1"/>
    </x:xf>
    <x:xf numFmtId="0" fontId="4" fillId="5" borderId="9" xfId="0" applyNumberFormat="1" applyFont="1" applyFill="1" applyBorder="1" applyAlignment="1">
      <x:alignment vertical="center" wrapText="1"/>
    </x:xf>
    <x:xf numFmtId="0" fontId="4" fillId="5" borderId="10" xfId="0" applyNumberFormat="1" applyFont="1" applyFill="1" applyBorder="1" applyAlignment="1">
      <x:alignment vertical="center" wrapText="1"/>
    </x:xf>
    <x:xf numFmtId="0" fontId="4" fillId="5" borderId="11" xfId="0" applyNumberFormat="1" applyFont="1" applyFill="1" applyBorder="1" applyAlignment="1">
      <x:alignment vertical="center" wrapText="1"/>
    </x:xf>
    <x:xf numFmtId="200" fontId="0" fillId="0" borderId="0" xfId="0" applyNumberFormat="1" applyFont="1" applyFill="1" applyBorder="1"/>
    <x:xf numFmtId="201" fontId="0" fillId="0" borderId="0" xfId="0" applyNumberFormat="1" applyFont="1" applyFill="1" applyBorder="1"/>
    <x:xf numFmtId="0" fontId="4" fillId="5" borderId="12" xfId="0" applyNumberFormat="1" applyFont="1" applyFill="1" applyBorder="1" applyAlignment="1">
      <x:alignment vertical="center" wrapText="1"/>
    </x:xf>
    <x:xf numFmtId="0" fontId="4" fillId="5" borderId="13" xfId="0" applyNumberFormat="1" applyFont="1" applyFill="1" applyBorder="1" applyAlignment="1">
      <x:alignment vertical="center" wrapText="1"/>
    </x:xf>
    <x:xf numFmtId="0" fontId="4" fillId="5" borderId="14" xfId="0" applyNumberFormat="1" applyFont="1" applyFill="1" applyBorder="1" applyAlignment="1">
      <x:alignment vertical="center" wrapText="1"/>
    </x:xf>
    <x:xf numFmtId="0" fontId="0" fillId="0" borderId="15" xfId="0" applyNumberFormat="1" applyFont="1" applyFill="1" applyBorder="1"/>
    <x:xf numFmtId="200" fontId="0" fillId="0" borderId="16" xfId="0" applyNumberFormat="1" applyFont="1" applyFill="1" applyBorder="1"/>
    <x:xf numFmtId="201" fontId="0" fillId="0" borderId="16" xfId="0" applyNumberFormat="1" applyFont="1" applyFill="1" applyBorder="1"/>
    <x:xf numFmtId="0" fontId="0" fillId="0" borderId="17" xfId="0" applyNumberFormat="1" applyFont="1" applyFill="1" applyBorder="1"/>
    <x:xf numFmtId="0" fontId="0" fillId="0" borderId="18" xfId="0" applyNumberFormat="1" applyFont="1" applyFill="1" applyBorder="1"/>
    <x:xf numFmtId="200" fontId="0" fillId="0" borderId="19" xfId="0" applyNumberFormat="1" applyFont="1" applyFill="1" applyBorder="1"/>
    <x:xf numFmtId="201" fontId="0" fillId="0" borderId="19" xfId="0" applyNumberFormat="1" applyFont="1" applyFill="1" applyBorder="1"/>
    <x:xf numFmtId="0" fontId="0" fillId="0" borderId="20" xfId="0" applyNumberFormat="1" applyFont="1" applyFill="1" applyBorder="1"/>
    <x:xf numFmtId="0" fontId="0" fillId="0" borderId="15" xfId="0" applyNumberFormat="1" applyFont="1" applyFill="1" applyBorder="1" applyAlignment="1">
      <x:alignment wrapText="1"/>
    </x:xf>
    <x:xf numFmtId="200" fontId="0" fillId="0" borderId="16" xfId="0" applyNumberFormat="1" applyFont="1" applyFill="1" applyBorder="1" applyAlignment="1">
      <x:alignment wrapText="1"/>
    </x:xf>
    <x:xf numFmtId="201" fontId="0" fillId="0" borderId="16" xfId="0" applyNumberFormat="1" applyFont="1" applyFill="1" applyBorder="1" applyAlignment="1">
      <x:alignment wrapText="1"/>
    </x:xf>
    <x:xf numFmtId="0" fontId="0" fillId="0" borderId="17" xfId="0" applyNumberFormat="1" applyFont="1" applyFill="1" applyBorder="1" applyAlignment="1">
      <x:alignment wrapText="1"/>
    </x:xf>
    <x:xf numFmtId="0" fontId="0" fillId="0" borderId="18" xfId="0" applyNumberFormat="1" applyFont="1" applyFill="1" applyBorder="1" applyAlignment="1">
      <x:alignment wrapText="1"/>
    </x:xf>
    <x:xf numFmtId="200" fontId="0" fillId="0" borderId="19" xfId="0" applyNumberFormat="1" applyFont="1" applyFill="1" applyBorder="1" applyAlignment="1">
      <x:alignment wrapText="1"/>
    </x:xf>
    <x:xf numFmtId="201" fontId="0" fillId="0" borderId="19" xfId="0" applyNumberFormat="1" applyFont="1" applyFill="1" applyBorder="1" applyAlignment="1">
      <x:alignment wrapText="1"/>
    </x:xf>
    <x:xf numFmtId="0" fontId="0" fillId="0" borderId="20" xfId="0" applyNumberFormat="1" applyFont="1" applyFill="1" applyBorder="1" applyAlignment="1">
      <x:alignment wrapText="1"/>
    </x:xf>
    <x:xf numFmtId="0" fontId="0" fillId="6" borderId="0" xfId="0" applyNumberFormat="1" applyFont="1" applyFill="1" applyBorder="1"/>
    <x:xf numFmtId="0" fontId="3" fillId="6" borderId="0" xfId="0" applyNumberFormat="1" applyFont="1" applyFill="1" applyBorder="1"/>
    <x:xf numFmtId="0" fontId="3" fillId="6" borderId="6" xfId="0" applyNumberFormat="1" applyFont="1" applyFill="1" applyBorder="1"/>
    <x:xf numFmtId="0" fontId="3" fillId="6" borderId="21" xfId="0" applyNumberFormat="1" applyFont="1" applyFill="1" applyBorder="1"/>
    <x:xf numFmtId="0" fontId="3" fillId="6" borderId="4" xfId="0" applyNumberFormat="1" applyFont="1" applyFill="1" applyBorder="1"/>
    <x:xf numFmtId="0" fontId="0" fillId="0" borderId="22" xfId="0" applyNumberFormat="1" applyFont="1" applyFill="1" applyBorder="1"/>
    <x:xf numFmtId="0" fontId="0" fillId="0" borderId="16" xfId="0" applyNumberFormat="1" applyFont="1" applyFill="1" applyBorder="1"/>
    <x:xf numFmtId="0" fontId="0" fillId="0" borderId="23" xfId="0" applyNumberFormat="1" applyFont="1" applyFill="1" applyBorder="1"/>
    <x:xf numFmtId="0" fontId="0" fillId="0" borderId="1" xfId="0" applyNumberFormat="1" applyFont="1" applyFill="1" applyBorder="1"/>
    <x:xf numFmtId="202" fontId="0" fillId="0" borderId="16" xfId="0" applyNumberFormat="1" applyFont="1" applyFill="1" applyBorder="1"/>
    <x:xf numFmtId="202" fontId="0" fillId="0" borderId="23" xfId="0" applyNumberFormat="1" applyFont="1" applyFill="1" applyBorder="1"/>
    <x:xf numFmtId="0" fontId="0" fillId="7" borderId="0" xfId="0" applyNumberFormat="1" applyFont="1" applyFill="1" applyBorder="1"/>
    <x:xf numFmtId="0" fontId="2" fillId="7" borderId="0" xfId="0" applyNumberFormat="1" applyFont="1" applyFill="1" applyBorder="1"/>
    <x:xf numFmtId="0" fontId="2" fillId="7" borderId="0" xfId="0" applyNumberFormat="1" applyFont="1" applyFill="1" applyBorder="1" applyAlignment="1">
      <x:alignment wrapText="1"/>
    </x:xf>
    <x:xf numFmtId="0" fontId="2" fillId="7" borderId="0" xfId="0" applyNumberFormat="1" applyFont="1" applyFill="1" applyBorder="1" applyAlignment="1">
      <x:alignment vertical="center" wrapText="1"/>
    </x:xf>
    <x:xf numFmtId="0" fontId="2" fillId="7" borderId="1" xfId="0" applyNumberFormat="1" applyFont="1" applyFill="1" applyBorder="1" applyAlignment="1">
      <x:alignment vertical="center" wrapText="1"/>
    </x:xf>
    <x:xf numFmtId="0" fontId="2" fillId="7" borderId="2" xfId="0" applyNumberFormat="1" applyFont="1" applyFill="1" applyBorder="1" applyAlignment="1">
      <x:alignment vertical="center" wrapText="1"/>
    </x:xf>
    <x:xf numFmtId="0" fontId="2" fillId="7" borderId="3" xfId="0" applyNumberFormat="1" applyFont="1" applyFill="1" applyBorder="1" applyAlignment="1">
      <x:alignment vertical="center" wrapText="1"/>
    </x:xf>
    <x:xf numFmtId="0" fontId="2" fillId="7" borderId="7" xfId="0" applyNumberFormat="1" applyFont="1" applyFill="1" applyBorder="1" applyAlignment="1">
      <x:alignment vertical="center" wrapText="1"/>
    </x:xf>
    <x:xf numFmtId="0" fontId="2" fillId="7" borderId="8" xfId="0" applyNumberFormat="1" applyFont="1" applyFill="1" applyBorder="1" applyAlignment="1">
      <x:alignment vertical="center" wrapText="1"/>
    </x:xf>
    <x:xf numFmtId="0" fontId="2" fillId="7" borderId="4" xfId="0" applyNumberFormat="1" applyFont="1" applyFill="1" applyBorder="1" applyAlignment="1">
      <x:alignment vertical="center" wrapText="1"/>
    </x:xf>
    <x:xf numFmtId="0" fontId="2" fillId="7" borderId="5" xfId="0" applyNumberFormat="1" applyFont="1" applyFill="1" applyBorder="1" applyAlignment="1">
      <x:alignment vertical="center" wrapText="1"/>
    </x:xf>
    <x:xf numFmtId="0" fontId="2" fillId="7" borderId="6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/>
    <x:xf numFmtId="0" fontId="4" fillId="2" borderId="18" xfId="0" applyNumberFormat="1" applyFont="1" applyFill="1" applyBorder="1"/>
    <x:xf numFmtId="0" fontId="4" fillId="2" borderId="19" xfId="0" applyNumberFormat="1" applyFont="1" applyFill="1" applyBorder="1"/>
    <x:xf numFmtId="0" fontId="4" fillId="2" borderId="20" xfId="0" applyNumberFormat="1" applyFont="1" applyFill="1" applyBorder="1"/>
    <x:xf numFmtId="0" fontId="0" fillId="0" borderId="15" xfId="0" applyNumberFormat="1" applyFont="1" applyFill="1" applyBorder="1" applyAlignment="1">
      <x:alignment vertical="center"/>
    </x:xf>
    <x:xf numFmtId="0" fontId="0" fillId="0" borderId="16" xfId="0" applyNumberFormat="1" applyFont="1" applyFill="1" applyBorder="1" applyAlignment="1">
      <x:alignment vertical="center"/>
    </x:xf>
    <x:xf numFmtId="0" fontId="0" fillId="0" borderId="17" xfId="0" applyNumberFormat="1" applyFont="1" applyFill="1" applyBorder="1" applyAlignment="1">
      <x:alignment vertical="center"/>
    </x:xf>
    <x:xf numFmtId="0" fontId="0" fillId="0" borderId="16" xfId="0" applyNumberFormat="1" applyFont="1" applyFill="1" applyBorder="1" applyAlignment="1">
      <x:alignment vertical="center" wrapText="1"/>
    </x:xf>
    <x:xf numFmtId="203" fontId="0" fillId="0" borderId="16" xfId="0" applyNumberFormat="1" applyFont="1" applyFill="1" applyBorder="1" applyAlignment="1">
      <x:alignment vertical="center" wrapText="1"/>
    </x:xf>
    <x:xf numFmtId="204" fontId="0" fillId="0" borderId="16" xfId="0" applyNumberFormat="1" applyFont="1" applyFill="1" applyBorder="1" applyAlignment="1">
      <x:alignment vertical="center" wrapText="1"/>
    </x:xf>
    <x:xf numFmtId="200" fontId="0" fillId="0" borderId="16" xfId="0" applyNumberFormat="1" applyFont="1" applyFill="1" applyBorder="1" applyAlignment="1">
      <x:alignment vertical="center" wrapText="1"/>
    </x:xf>
    <x:xf numFmtId="204" fontId="0" fillId="0" borderId="16" xfId="0" applyNumberFormat="1" applyFont="1" applyFill="1" applyBorder="1" applyAlignment="1">
      <x:alignment vertical="center"/>
    </x:xf>
    <x:xf numFmtId="204" fontId="0" fillId="0" borderId="17" xfId="0" applyNumberFormat="1" applyFont="1" applyFill="1" applyBorder="1" applyAlignment="1">
      <x:alignment vertical="center"/>
    </x:xf>
    <x:xf numFmtId="204" fontId="4" fillId="2" borderId="19" xfId="0" applyNumberFormat="1" applyFont="1" applyFill="1" applyBorder="1"/>
    <x:xf numFmtId="204" fontId="4" fillId="2" borderId="20" xfId="0" applyNumberFormat="1" applyFont="1" applyFill="1" applyBorder="1"/>
    <x:xf numFmtId="0" fontId="2" fillId="7" borderId="17" xfId="0" applyNumberFormat="1" applyFont="1" applyFill="1" applyBorder="1" applyAlignment="1">
      <x:alignment vertical="center" wrapText="1"/>
    </x:xf>
    <x:xf numFmtId="0" fontId="2" fillId="7" borderId="24" xfId="0" applyNumberFormat="1" applyFont="1" applyFill="1" applyBorder="1" applyAlignment="1">
      <x:alignment vertical="center" wrapText="1"/>
    </x:xf>
    <x:xf numFmtId="0" fontId="2" fillId="7" borderId="22" xfId="0" applyNumberFormat="1" applyFont="1" applyFill="1" applyBorder="1" applyAlignment="1">
      <x:alignment vertical="center" wrapText="1"/>
    </x:xf>
    <x:xf numFmtId="0" fontId="0" fillId="0" borderId="19" xfId="0" applyNumberFormat="1" applyFont="1" applyFill="1" applyBorder="1"/>
    <x:xf numFmtId="0" fontId="0" fillId="0" borderId="16" xfId="0" applyNumberFormat="1" applyFont="1" applyFill="1" applyBorder="1" applyAlignment="1">
      <x:alignment wrapText="1"/>
    </x:xf>
    <x:xf numFmtId="0" fontId="0" fillId="0" borderId="19" xfId="0" applyNumberFormat="1" applyFont="1" applyFill="1" applyBorder="1" applyAlignment="1">
      <x:alignment wrapText="1"/>
    </x:xf>
    <x:xf numFmtId="202" fontId="0" fillId="0" borderId="16" xfId="0" applyNumberFormat="1" applyFont="1" applyFill="1" applyBorder="1" applyAlignment="1">
      <x:alignment wrapText="1"/>
    </x:xf>
    <x:xf numFmtId="202" fontId="0" fillId="0" borderId="19" xfId="0" applyNumberFormat="1" applyFont="1" applyFill="1" applyBorder="1" applyAlignment="1">
      <x:alignment wrapText="1"/>
    </x:xf>
    <x:xf numFmtId="0" fontId="2" fillId="3" borderId="17" xfId="0" applyNumberFormat="1" applyFont="1" applyFill="1" applyBorder="1" applyAlignment="1">
      <x:alignment vertical="center" wrapText="1"/>
    </x:xf>
    <x:xf numFmtId="0" fontId="2" fillId="3" borderId="24" xfId="0" applyNumberFormat="1" applyFont="1" applyFill="1" applyBorder="1" applyAlignment="1">
      <x:alignment vertical="center" wrapText="1"/>
    </x:xf>
    <x:xf numFmtId="0" fontId="2" fillId="3" borderId="22" xfId="0" applyNumberFormat="1" applyFont="1" applyFill="1" applyBorder="1" applyAlignment="1">
      <x:alignment vertical="center" wrapText="1"/>
    </x:xf>
    <x:xf numFmtId="0" fontId="5" fillId="2" borderId="0" xfId="0" applyNumberFormat="1" applyFont="1" applyFill="1" applyBorder="1" applyAlignment="1">
      <x:alignment horizontal="left" vertical="center"/>
    </x:xf>
    <x:xf numFmtId="0" fontId="6" fillId="3" borderId="1" xfId="0" applyNumberFormat="1" applyFont="1" applyFill="1" applyBorder="1" applyAlignment="1">
      <x:alignment vertical="center" wrapText="1"/>
    </x:xf>
    <x:xf numFmtId="0" fontId="6" fillId="3" borderId="2" xfId="0" applyNumberFormat="1" applyFont="1" applyFill="1" applyBorder="1" applyAlignment="1">
      <x:alignment vertical="center" wrapText="1"/>
    </x:xf>
    <x:xf numFmtId="0" fontId="6" fillId="3" borderId="3" xfId="0" applyNumberFormat="1" applyFont="1" applyFill="1" applyBorder="1" applyAlignment="1">
      <x:alignment vertical="center" wrapText="1"/>
    </x:xf>
    <x:xf numFmtId="0" fontId="6" fillId="3" borderId="4" xfId="0" applyNumberFormat="1" applyFont="1" applyFill="1" applyBorder="1" applyAlignment="1">
      <x:alignment vertical="center" wrapText="1"/>
    </x:xf>
    <x:xf numFmtId="0" fontId="6" fillId="3" borderId="5" xfId="0" applyNumberFormat="1" applyFont="1" applyFill="1" applyBorder="1" applyAlignment="1">
      <x:alignment vertical="center" wrapText="1"/>
    </x:xf>
    <x:xf numFmtId="0" fontId="6" fillId="3" borderId="6" xfId="0" applyNumberFormat="1" applyFont="1" applyFill="1" applyBorder="1" applyAlignment="1">
      <x:alignment vertical="center" wrapText="1"/>
    </x:xf>
    <x:xf numFmtId="0" fontId="6" fillId="0" borderId="0" xfId="0" applyNumberFormat="1" applyFont="1" applyFill="1" applyBorder="1"/>
    <x:xf numFmtId="0" fontId="5" fillId="4" borderId="1" xfId="0" applyNumberFormat="1" applyFont="1" applyFill="1" applyBorder="1" applyAlignment="1">
      <x:alignment wrapText="1"/>
    </x:xf>
    <x:xf numFmtId="0" fontId="6" fillId="0" borderId="2" xfId="0" applyNumberFormat="1" applyFont="1" applyFill="1" applyBorder="1"/>
    <x:xf numFmtId="0" fontId="6" fillId="0" borderId="3" xfId="0" applyNumberFormat="1" applyFont="1" applyFill="1" applyBorder="1"/>
    <x:xf numFmtId="0" fontId="5" fillId="4" borderId="7" xfId="0" applyNumberFormat="1" applyFont="1" applyFill="1" applyBorder="1" applyAlignment="1">
      <x:alignment wrapText="1"/>
    </x:xf>
    <x:xf numFmtId="0" fontId="6" fillId="0" borderId="8" xfId="0" applyNumberFormat="1" applyFont="1" applyFill="1" applyBorder="1"/>
    <x:xf numFmtId="0" fontId="5" fillId="4" borderId="4" xfId="0" applyNumberFormat="1" applyFont="1" applyFill="1" applyBorder="1" applyAlignment="1">
      <x:alignment wrapText="1"/>
    </x:xf>
    <x:xf numFmtId="0" fontId="6" fillId="0" borderId="5" xfId="0" applyNumberFormat="1" applyFont="1" applyFill="1" applyBorder="1"/>
    <x:xf numFmtId="0" fontId="6" fillId="0" borderId="6" xfId="0" applyNumberFormat="1" applyFont="1" applyFill="1" applyBorder="1"/>
    <x:xf numFmtId="0" fontId="5" fillId="5" borderId="12" xfId="0" applyNumberFormat="1" applyFont="1" applyFill="1" applyBorder="1" applyAlignment="1">
      <x:alignment vertical="center" wrapText="1"/>
    </x:xf>
    <x:xf numFmtId="0" fontId="5" fillId="5" borderId="13" xfId="0" applyNumberFormat="1" applyFont="1" applyFill="1" applyBorder="1" applyAlignment="1">
      <x:alignment vertical="center" wrapText="1"/>
    </x:xf>
    <x:xf numFmtId="0" fontId="5" fillId="5" borderId="14" xfId="0" applyNumberFormat="1" applyFont="1" applyFill="1" applyBorder="1" applyAlignment="1">
      <x:alignment vertical="center" wrapText="1"/>
    </x:xf>
    <x:xf numFmtId="0" fontId="6" fillId="0" borderId="15" xfId="0" applyNumberFormat="1" applyFont="1" applyFill="1" applyBorder="1" applyAlignment="1">
      <x:alignment wrapText="1"/>
    </x:xf>
    <x:xf numFmtId="200" fontId="6" fillId="0" borderId="16" xfId="0" applyNumberFormat="1" applyFont="1" applyFill="1" applyBorder="1" applyAlignment="1">
      <x:alignment wrapText="1"/>
    </x:xf>
    <x:xf numFmtId="201" fontId="6" fillId="0" borderId="16" xfId="0" applyNumberFormat="1" applyFont="1" applyFill="1" applyBorder="1" applyAlignment="1">
      <x:alignment wrapText="1"/>
    </x:xf>
    <x:xf numFmtId="0" fontId="6" fillId="0" borderId="17" xfId="0" applyNumberFormat="1" applyFont="1" applyFill="1" applyBorder="1" applyAlignment="1">
      <x:alignment wrapText="1"/>
    </x:xf>
    <x:xf numFmtId="0" fontId="6" fillId="0" borderId="18" xfId="0" applyNumberFormat="1" applyFont="1" applyFill="1" applyBorder="1" applyAlignment="1">
      <x:alignment wrapText="1"/>
    </x:xf>
    <x:xf numFmtId="200" fontId="6" fillId="0" borderId="19" xfId="0" applyNumberFormat="1" applyFont="1" applyFill="1" applyBorder="1" applyAlignment="1">
      <x:alignment wrapText="1"/>
    </x:xf>
    <x:xf numFmtId="201" fontId="6" fillId="0" borderId="19" xfId="0" applyNumberFormat="1" applyFont="1" applyFill="1" applyBorder="1" applyAlignment="1">
      <x:alignment wrapText="1"/>
    </x:xf>
    <x:xf numFmtId="0" fontId="6" fillId="0" borderId="20" xfId="0" applyNumberFormat="1" applyFont="1" applyFill="1" applyBorder="1" applyAlignment="1">
      <x:alignment wrapText="1"/>
    </x:xf>
    <x:xf numFmtId="0" fontId="5" fillId="5" borderId="9" xfId="0" applyNumberFormat="1" applyFont="1" applyFill="1" applyBorder="1" applyAlignment="1">
      <x:alignment vertical="center" wrapText="1"/>
    </x:xf>
    <x:xf numFmtId="0" fontId="5" fillId="5" borderId="10" xfId="0" applyNumberFormat="1" applyFont="1" applyFill="1" applyBorder="1" applyAlignment="1">
      <x:alignment vertical="center" wrapText="1"/>
    </x:xf>
    <x:xf numFmtId="0" fontId="5" fillId="5" borderId="11" xfId="0" applyNumberFormat="1" applyFont="1" applyFill="1" applyBorder="1" applyAlignment="1">
      <x:alignment vertical="center" wrapText="1"/>
    </x:xf>
    <x:xf numFmtId="0" fontId="5" fillId="6" borderId="6" xfId="0" applyNumberFormat="1" applyFont="1" applyFill="1" applyBorder="1"/>
    <x:xf numFmtId="0" fontId="5" fillId="6" borderId="21" xfId="0" applyNumberFormat="1" applyFont="1" applyFill="1" applyBorder="1"/>
    <x:xf numFmtId="0" fontId="5" fillId="6" borderId="4" xfId="0" applyNumberFormat="1" applyFont="1" applyFill="1" applyBorder="1"/>
    <x:xf numFmtId="0" fontId="6" fillId="0" borderId="22" xfId="0" applyNumberFormat="1" applyFont="1" applyFill="1" applyBorder="1"/>
    <x:xf numFmtId="202" fontId="6" fillId="0" borderId="16" xfId="0" applyNumberFormat="1" applyFont="1" applyFill="1" applyBorder="1"/>
    <x:xf numFmtId="0" fontId="6" fillId="0" borderId="17" xfId="0" applyNumberFormat="1" applyFont="1" applyFill="1" applyBorder="1"/>
    <x:xf numFmtId="202" fontId="6" fillId="0" borderId="23" xfId="0" applyNumberFormat="1" applyFont="1" applyFill="1" applyBorder="1"/>
    <x:xf numFmtId="0" fontId="6" fillId="0" borderId="1" xfId="0" applyNumberFormat="1" applyFont="1" applyFill="1" applyBorder="1"/>
    <x:xf numFmtId="0" fontId="6" fillId="7" borderId="1" xfId="0" applyNumberFormat="1" applyFont="1" applyFill="1" applyBorder="1" applyAlignment="1">
      <x:alignment vertical="center" wrapText="1"/>
    </x:xf>
    <x:xf numFmtId="0" fontId="6" fillId="7" borderId="2" xfId="0" applyNumberFormat="1" applyFont="1" applyFill="1" applyBorder="1" applyAlignment="1">
      <x:alignment vertical="center" wrapText="1"/>
    </x:xf>
    <x:xf numFmtId="0" fontId="6" fillId="7" borderId="3" xfId="0" applyNumberFormat="1" applyFont="1" applyFill="1" applyBorder="1" applyAlignment="1">
      <x:alignment vertical="center" wrapText="1"/>
    </x:xf>
    <x:xf numFmtId="0" fontId="6" fillId="7" borderId="7" xfId="0" applyNumberFormat="1" applyFont="1" applyFill="1" applyBorder="1" applyAlignment="1">
      <x:alignment vertical="center" wrapText="1"/>
    </x:xf>
    <x:xf numFmtId="0" fontId="6" fillId="7" borderId="0" xfId="0" applyNumberFormat="1" applyFont="1" applyFill="1" applyBorder="1" applyAlignment="1">
      <x:alignment vertical="center" wrapText="1"/>
    </x:xf>
    <x:xf numFmtId="0" fontId="6" fillId="7" borderId="8" xfId="0" applyNumberFormat="1" applyFont="1" applyFill="1" applyBorder="1" applyAlignment="1">
      <x:alignment vertical="center" wrapText="1"/>
    </x:xf>
    <x:xf numFmtId="0" fontId="6" fillId="7" borderId="4" xfId="0" applyNumberFormat="1" applyFont="1" applyFill="1" applyBorder="1" applyAlignment="1">
      <x:alignment vertical="center" wrapText="1"/>
    </x:xf>
    <x:xf numFmtId="0" fontId="6" fillId="7" borderId="5" xfId="0" applyNumberFormat="1" applyFont="1" applyFill="1" applyBorder="1" applyAlignment="1">
      <x:alignment vertical="center" wrapText="1"/>
    </x:xf>
    <x:xf numFmtId="0" fontId="6" fillId="7" borderId="6" xfId="0" applyNumberFormat="1" applyFont="1" applyFill="1" applyBorder="1" applyAlignment="1">
      <x:alignment vertical="center" wrapText="1"/>
    </x:xf>
    <x:xf numFmtId="0" fontId="6" fillId="0" borderId="15" xfId="0" applyNumberFormat="1" applyFont="1" applyFill="1" applyBorder="1" applyAlignment="1">
      <x:alignment vertical="center"/>
    </x:xf>
    <x:xf numFmtId="0" fontId="6" fillId="0" borderId="16" xfId="0" applyNumberFormat="1" applyFont="1" applyFill="1" applyBorder="1" applyAlignment="1">
      <x:alignment vertical="center" wrapText="1"/>
    </x:xf>
    <x:xf numFmtId="203" fontId="6" fillId="0" borderId="16" xfId="0" applyNumberFormat="1" applyFont="1" applyFill="1" applyBorder="1" applyAlignment="1">
      <x:alignment vertical="center" wrapText="1"/>
    </x:xf>
    <x:xf numFmtId="204" fontId="6" fillId="0" borderId="16" xfId="0" applyNumberFormat="1" applyFont="1" applyFill="1" applyBorder="1" applyAlignment="1">
      <x:alignment vertical="center" wrapText="1"/>
    </x:xf>
    <x:xf numFmtId="200" fontId="6" fillId="0" borderId="16" xfId="0" applyNumberFormat="1" applyFont="1" applyFill="1" applyBorder="1" applyAlignment="1">
      <x:alignment vertical="center" wrapText="1"/>
    </x:xf>
    <x:xf numFmtId="204" fontId="6" fillId="0" borderId="16" xfId="0" applyNumberFormat="1" applyFont="1" applyFill="1" applyBorder="1" applyAlignment="1">
      <x:alignment vertical="center"/>
    </x:xf>
    <x:xf numFmtId="204" fontId="6" fillId="0" borderId="17" xfId="0" applyNumberFormat="1" applyFont="1" applyFill="1" applyBorder="1" applyAlignment="1">
      <x:alignment vertical="center"/>
    </x:xf>
    <x:xf numFmtId="0" fontId="5" fillId="2" borderId="18" xfId="0" applyNumberFormat="1" applyFont="1" applyFill="1" applyBorder="1"/>
    <x:xf numFmtId="0" fontId="5" fillId="2" borderId="19" xfId="0" applyNumberFormat="1" applyFont="1" applyFill="1" applyBorder="1"/>
    <x:xf numFmtId="204" fontId="5" fillId="2" borderId="19" xfId="0" applyNumberFormat="1" applyFont="1" applyFill="1" applyBorder="1"/>
    <x:xf numFmtId="204" fontId="5" fillId="2" borderId="20" xfId="0" applyNumberFormat="1" applyFont="1" applyFill="1" applyBorder="1"/>
    <x:xf numFmtId="0" fontId="6" fillId="7" borderId="17" xfId="0" applyNumberFormat="1" applyFont="1" applyFill="1" applyBorder="1" applyAlignment="1">
      <x:alignment vertical="center" wrapText="1"/>
    </x:xf>
    <x:xf numFmtId="0" fontId="6" fillId="7" borderId="24" xfId="0" applyNumberFormat="1" applyFont="1" applyFill="1" applyBorder="1" applyAlignment="1">
      <x:alignment vertical="center" wrapText="1"/>
    </x:xf>
    <x:xf numFmtId="0" fontId="6" fillId="7" borderId="22" xfId="0" applyNumberFormat="1" applyFont="1" applyFill="1" applyBorder="1" applyAlignment="1">
      <x:alignment vertical="center" wrapText="1"/>
    </x:xf>
    <x:xf numFmtId="202" fontId="6" fillId="0" borderId="16" xfId="0" applyNumberFormat="1" applyFont="1" applyFill="1" applyBorder="1" applyAlignment="1">
      <x:alignment wrapText="1"/>
    </x:xf>
    <x:xf numFmtId="202" fontId="6" fillId="0" borderId="19" xfId="0" applyNumberFormat="1" applyFont="1" applyFill="1" applyBorder="1" applyAlignment="1">
      <x:alignment wrapText="1"/>
    </x:xf>
    <x:xf numFmtId="0" fontId="6" fillId="3" borderId="17" xfId="0" applyNumberFormat="1" applyFont="1" applyFill="1" applyBorder="1" applyAlignment="1">
      <x:alignment vertical="center" wrapText="1"/>
    </x:xf>
    <x:xf numFmtId="0" fontId="6" fillId="3" borderId="24" xfId="0" applyNumberFormat="1" applyFont="1" applyFill="1" applyBorder="1" applyAlignment="1">
      <x:alignment vertical="center" wrapText="1"/>
    </x:xf>
    <x:xf numFmtId="0" fontId="6" fillId="3" borderId="22" xfId="0" applyNumberFormat="1" applyFont="1" applyFill="1" applyBorder="1" applyAlignment="1">
      <x:alignment vertical="center" wrapText="1"/>
    </x:xf>
    <x:xf numFmtId="0" fontId="6" fillId="0" borderId="16" xfId="0" applyNumberFormat="1" applyFont="1" applyFill="1" applyBorder="1" applyAlignment="1">
      <x:alignment wrapText="1"/>
    </x:xf>
    <x:xf numFmtId="0" fontId="6" fillId="0" borderId="19" xfId="0" applyNumberFormat="1" applyFont="1" applyFill="1" applyBorder="1" applyAlignment="1">
      <x:alignment wrapText="1"/>
    </x:xf>
    <x:xf numFmtId="0" fontId="7" fillId="2" borderId="0" xfId="0" applyNumberFormat="1" applyFont="1" applyFill="1" applyBorder="1" applyAlignment="1">
      <x:alignment horizontal="left" vertical="center"/>
    </x:xf>
    <x:xf numFmtId="0" fontId="7" fillId="0" borderId="0" xfId="0" applyNumberFormat="1" applyFont="1" applyFill="1" applyBorder="1"/>
    <x:xf numFmtId="0" fontId="8" fillId="5" borderId="12" xfId="0" applyNumberFormat="1" applyFont="1" applyFill="1" applyBorder="1" applyAlignment="1">
      <x:alignment vertical="center" wrapText="1"/>
    </x:xf>
    <x:xf numFmtId="0" fontId="8" fillId="5" borderId="13" xfId="0" applyNumberFormat="1" applyFont="1" applyFill="1" applyBorder="1" applyAlignment="1">
      <x:alignment vertical="center" wrapText="1"/>
    </x:xf>
    <x:xf numFmtId="0" fontId="8" fillId="5" borderId="14" xfId="0" applyNumberFormat="1" applyFont="1" applyFill="1" applyBorder="1" applyAlignment="1">
      <x:alignment vertical="center" wrapText="1"/>
    </x:xf>
    <x:xf numFmtId="0" fontId="8" fillId="5" borderId="9" xfId="0" applyNumberFormat="1" applyFont="1" applyFill="1" applyBorder="1" applyAlignment="1">
      <x:alignment vertical="center" wrapText="1"/>
    </x:xf>
    <x:xf numFmtId="0" fontId="8" fillId="5" borderId="10" xfId="0" applyNumberFormat="1" applyFont="1" applyFill="1" applyBorder="1" applyAlignment="1">
      <x:alignment vertical="center" wrapText="1"/>
    </x:xf>
    <x:xf numFmtId="0" fontId="8" fillId="5" borderId="11" xfId="0" applyNumberFormat="1" applyFont="1" applyFill="1" applyBorder="1" applyAlignment="1">
      <x:alignment vertical="center" wrapText="1"/>
    </x:xf>
  </x:cellXfs>
  <x:cellStyles count="1">
    <x:cellStyle name="Normal" xfId="0"/>
  </x:cellStyles>
  <x:dxfs count="5">
    <x:dxf>
      <x:font>
        <x:b/>
        <x:color rgb="FF9C0006"/>
      </x:font>
      <x:fill>
        <x:patternFill patternType="solid">
          <x:bgColor rgb="FFFCE4D6"/>
        </x:patternFill>
      </x:fill>
    </x:dxf>
    <x:dxf>
      <x:font>
        <x:color rgb="FF7F6000"/>
      </x:font>
      <x:fill>
        <x:patternFill patternType="solid">
          <x:bgColor rgb="FFFFF2CC"/>
        </x:patternFill>
      </x:fill>
    </x:dxf>
    <x:dxf>
      <x:font>
        <x:color rgb="FF9C0006"/>
      </x:font>
      <x:fill>
        <x:patternFill patternType="solid">
          <x:bgColor rgb="FFFCE4D6"/>
        </x:patternFill>
      </x:fill>
    </x:dxf>
    <x:dxf>
      <x:font>
        <x:b/>
        <x:color rgb="FF9C0006"/>
      </x:font>
      <x:fill>
        <x:patternFill patternType="solid">
          <x:bgColor rgb="FFFCE4D6"/>
        </x:patternFill>
      </x:fill>
    </x:dxf>
    <x:dxf>
      <x:font>
        <x:color rgb="FF7F6000"/>
      </x:font>
      <x:fill>
        <x:patternFill patternType="solid">
          <x:bgColor rgb="FFFFF2CC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1ff90b5d4444cac" /><Relationship Type="http://schemas.openxmlformats.org/officeDocument/2006/relationships/theme" Target="/xl/theme/theme1.xml" Id="Re41d1d02b4b144ed" /><Relationship Type="http://schemas.openxmlformats.org/officeDocument/2006/relationships/sharedStrings" Target="/xl/sharedStrings.xml" Id="R0e775719da8e4223" /><Relationship Type="http://schemas.openxmlformats.org/officeDocument/2006/relationships/worksheet" Target="/xl/worksheets/sheet1.xml" Id="R6c79477d243e461e" /><Relationship Type="http://schemas.openxmlformats.org/officeDocument/2006/relationships/worksheet" Target="/xl/worksheets/sheet2.xml" Id="R2c526f0ae03c4a9a" /><Relationship Type="http://schemas.openxmlformats.org/officeDocument/2006/relationships/worksheet" Target="/xl/worksheets/sheet3.xml" Id="Rd494e0879f3b427f" /><Relationship Type="http://schemas.openxmlformats.org/officeDocument/2006/relationships/worksheet" Target="/xl/worksheets/sheet4.xml" Id="R7d6aa9fa0b7b48e7" /><Relationship Type="http://schemas.microsoft.com/office/2017/10/relationships/person" Target="/xl/persons/person.xml" Id="R4934e83476654013" /></Relationships>
</file>

<file path=xl/persons/person.xml><?xml version="1.0" encoding="utf-8"?>
<xltc:personList xmlns:xltc="http://schemas.microsoft.com/office/spreadsheetml/2018/threadedcomments">
  <xltc:person displayName="Fabio Dal Ponte" id="{0BBCFDC3-E46A-471E-B4F7-EA7A1E235301}"/>
</xltc:personList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8" hidden="0" customWidth="1"/>
    <x:col min="2" max="2" width="20" hidden="0" customWidth="1"/>
    <x:col min="3" max="3" width="17" hidden="0" customWidth="1"/>
    <x:col min="4" max="4" width="16" hidden="0" customWidth="1"/>
    <x:col min="5" max="5" width="16" hidden="0" customWidth="1"/>
    <x:col min="6" max="6" width="18" hidden="0" customWidth="1"/>
    <x:col min="7" max="7" width="18" hidden="0" customWidth="1"/>
    <x:col min="8" max="8" width="17" hidden="0" customWidth="1"/>
    <x:col min="9" max="9" width="13" hidden="0" customWidth="1"/>
    <x:col min="10" max="10" width="34" hidden="0" customWidth="1"/>
  </x:cols>
  <x:sheetData>
    <x:row r="1" ht="34" customHeight="1">
      <x:c r="A1" s="172" t="str">
        <x:v>BM-TAG-01 Rev B - Preliminary RFQ / Budgetary Quote</x:v>
      </x:c>
      <x:c r="B1" s="172" t="str">
        <x:v>BM-TAG-01 Rev B - Preliminary RFQ / Budgetary Quote</x:v>
      </x:c>
      <x:c r="C1" s="172" t="str">
        <x:v>BM-TAG-01 Rev B - Preliminary RFQ / Budgetary Quote</x:v>
      </x:c>
      <x:c r="D1" s="172" t="str">
        <x:v>BM-TAG-01 Rev B - Preliminary RFQ / Budgetary Quote</x:v>
      </x:c>
      <x:c r="E1" s="172" t="str">
        <x:v>BM-TAG-01 Rev B - Preliminary RFQ / Budgetary Quote</x:v>
      </x:c>
      <x:c r="F1" s="172" t="str">
        <x:v>BM-TAG-01 Rev B - Preliminary RFQ / Budgetary Quote</x:v>
      </x:c>
      <x:c r="G1" s="172" t="str">
        <x:v>BM-TAG-01 Rev B - Preliminary RFQ / Budgetary Quote</x:v>
      </x:c>
      <x:c r="H1" s="172" t="str">
        <x:v>BM-TAG-01 Rev B - Preliminary RFQ / Budgetary Quote</x:v>
      </x:c>
      <x:c r="I1" s="172" t="str">
        <x:v>BM-TAG-01 Rev B - Preliminary RFQ / Budgetary Quote</x:v>
      </x:c>
      <x:c r="J1" s="172" t="str">
        <x:v>BM-TAG-01 Rev B - Preliminary RFQ / Budgetary Quote</x:v>
      </x:c>
    </x:row>
    <x:row r="2" ht="34" customHeight="1">
      <x:c r="A2" s="172" t="str">
        <x:v>BM-TAG-01 Rev B - Preliminary RFQ / Budgetary Quote</x:v>
      </x:c>
      <x:c r="B2" s="172" t="str">
        <x:v>BM-TAG-01 Rev B - Preliminary RFQ / Budgetary Quote</x:v>
      </x:c>
      <x:c r="C2" s="172" t="str">
        <x:v>BM-TAG-01 Rev B - Preliminary RFQ / Budgetary Quote</x:v>
      </x:c>
      <x:c r="D2" s="172" t="str">
        <x:v>BM-TAG-01 Rev B - Preliminary RFQ / Budgetary Quote</x:v>
      </x:c>
      <x:c r="E2" s="172" t="str">
        <x:v>BM-TAG-01 Rev B - Preliminary RFQ / Budgetary Quote</x:v>
      </x:c>
      <x:c r="F2" s="172" t="str">
        <x:v>BM-TAG-01 Rev B - Preliminary RFQ / Budgetary Quote</x:v>
      </x:c>
      <x:c r="G2" s="172" t="str">
        <x:v>BM-TAG-01 Rev B - Preliminary RFQ / Budgetary Quote</x:v>
      </x:c>
      <x:c r="H2" s="172" t="str">
        <x:v>BM-TAG-01 Rev B - Preliminary RFQ / Budgetary Quote</x:v>
      </x:c>
      <x:c r="I2" s="172" t="str">
        <x:v>BM-TAG-01 Rev B - Preliminary RFQ / Budgetary Quote</x:v>
      </x:c>
      <x:c r="J2" s="172" t="str">
        <x:v>BM-TAG-01 Rev B - Preliminary RFQ / Budgetary Quote</x:v>
      </x:c>
    </x:row>
    <x:row r="3">
      <x:c r="A3" s="105" t="str">
        <x:v>NOT RELEASED FOR MANUFACTURE. A preliminary native KiCad schematic and unrouted PCB are included, but ERC/DRC review, routing, final footprints, Gerbers, drill files and CPL are still required. Supplier must quote assumptions and engineering separately.</x:v>
      </x:c>
      <x:c r="B3" s="106" t="str">
        <x:v>NOT RELEASED FOR MANUFACTURE. A preliminary native KiCad schematic and unrouted PCB are included, but ERC/DRC review, routing, final footprints, Gerbers, drill files and CPL are still required. Supplier must quote assumptions and engineering separately.</x:v>
      </x:c>
      <x:c r="C3" s="106" t="str">
        <x:v>NOT RELEASED FOR MANUFACTURE. A preliminary native KiCad schematic and unrouted PCB are included, but ERC/DRC review, routing, final footprints, Gerbers, drill files and CPL are still required. Supplier must quote assumptions and engineering separately.</x:v>
      </x:c>
      <x:c r="D3" s="106" t="str">
        <x:v>NOT RELEASED FOR MANUFACTURE. A preliminary native KiCad schematic and unrouted PCB are included, but ERC/DRC review, routing, final footprints, Gerbers, drill files and CPL are still required. Supplier must quote assumptions and engineering separately.</x:v>
      </x:c>
      <x:c r="E3" s="106" t="str">
        <x:v>NOT RELEASED FOR MANUFACTURE. A preliminary native KiCad schematic and unrouted PCB are included, but ERC/DRC review, routing, final footprints, Gerbers, drill files and CPL are still required. Supplier must quote assumptions and engineering separately.</x:v>
      </x:c>
      <x:c r="F3" s="106" t="str">
        <x:v>NOT RELEASED FOR MANUFACTURE. A preliminary native KiCad schematic and unrouted PCB are included, but ERC/DRC review, routing, final footprints, Gerbers, drill files and CPL are still required. Supplier must quote assumptions and engineering separately.</x:v>
      </x:c>
      <x:c r="G3" s="106" t="str">
        <x:v>NOT RELEASED FOR MANUFACTURE. A preliminary native KiCad schematic and unrouted PCB are included, but ERC/DRC review, routing, final footprints, Gerbers, drill files and CPL are still required. Supplier must quote assumptions and engineering separately.</x:v>
      </x:c>
      <x:c r="H3" s="106" t="str">
        <x:v>NOT RELEASED FOR MANUFACTURE. A preliminary native KiCad schematic and unrouted PCB are included, but ERC/DRC review, routing, final footprints, Gerbers, drill files and CPL are still required. Supplier must quote assumptions and engineering separately.</x:v>
      </x:c>
      <x:c r="I3" s="106" t="str">
        <x:v>NOT RELEASED FOR MANUFACTURE. A preliminary native KiCad schematic and unrouted PCB are included, but ERC/DRC review, routing, final footprints, Gerbers, drill files and CPL are still required. Supplier must quote assumptions and engineering separately.</x:v>
      </x:c>
      <x:c r="J3" s="107" t="str">
        <x:v>NOT RELEASED FOR MANUFACTURE. A preliminary native KiCad schematic and unrouted PCB are included, but ERC/DRC review, routing, final footprints, Gerbers, drill files and CPL are still required. Supplier must quote assumptions and engineering separately.</x:v>
      </x:c>
    </x:row>
    <x:row r="4">
      <x:c r="A4" s="108" t="str">
        <x:v>NOT RELEASED FOR MANUFACTURE. A preliminary native KiCad schematic and unrouted PCB are included, but ERC/DRC review, routing, final footprints, Gerbers, drill files and CPL are still required. Supplier must quote assumptions and engineering separately.</x:v>
      </x:c>
      <x:c r="B4" s="109" t="str">
        <x:v>NOT RELEASED FOR MANUFACTURE. A preliminary native KiCad schematic and unrouted PCB are included, but ERC/DRC review, routing, final footprints, Gerbers, drill files and CPL are still required. Supplier must quote assumptions and engineering separately.</x:v>
      </x:c>
      <x:c r="C4" s="109" t="str">
        <x:v>NOT RELEASED FOR MANUFACTURE. A preliminary native KiCad schematic and unrouted PCB are included, but ERC/DRC review, routing, final footprints, Gerbers, drill files and CPL are still required. Supplier must quote assumptions and engineering separately.</x:v>
      </x:c>
      <x:c r="D4" s="109" t="str">
        <x:v>NOT RELEASED FOR MANUFACTURE. A preliminary native KiCad schematic and unrouted PCB are included, but ERC/DRC review, routing, final footprints, Gerbers, drill files and CPL are still required. Supplier must quote assumptions and engineering separately.</x:v>
      </x:c>
      <x:c r="E4" s="109" t="str">
        <x:v>NOT RELEASED FOR MANUFACTURE. A preliminary native KiCad schematic and unrouted PCB are included, but ERC/DRC review, routing, final footprints, Gerbers, drill files and CPL are still required. Supplier must quote assumptions and engineering separately.</x:v>
      </x:c>
      <x:c r="F4" s="109" t="str">
        <x:v>NOT RELEASED FOR MANUFACTURE. A preliminary native KiCad schematic and unrouted PCB are included, but ERC/DRC review, routing, final footprints, Gerbers, drill files and CPL are still required. Supplier must quote assumptions and engineering separately.</x:v>
      </x:c>
      <x:c r="G4" s="109" t="str">
        <x:v>NOT RELEASED FOR MANUFACTURE. A preliminary native KiCad schematic and unrouted PCB are included, but ERC/DRC review, routing, final footprints, Gerbers, drill files and CPL are still required. Supplier must quote assumptions and engineering separately.</x:v>
      </x:c>
      <x:c r="H4" s="109" t="str">
        <x:v>NOT RELEASED FOR MANUFACTURE. A preliminary native KiCad schematic and unrouted PCB are included, but ERC/DRC review, routing, final footprints, Gerbers, drill files and CPL are still required. Supplier must quote assumptions and engineering separately.</x:v>
      </x:c>
      <x:c r="I4" s="109" t="str">
        <x:v>NOT RELEASED FOR MANUFACTURE. A preliminary native KiCad schematic and unrouted PCB are included, but ERC/DRC review, routing, final footprints, Gerbers, drill files and CPL are still required. Supplier must quote assumptions and engineering separately.</x:v>
      </x:c>
      <x:c r="J4" s="110" t="str">
        <x:v>NOT RELEASED FOR MANUFACTURE. A preliminary native KiCad schematic and unrouted PCB are included, but ERC/DRC review, routing, final footprints, Gerbers, drill files and CPL are still required. Supplier must quote assumptions and engineering separately.</x:v>
      </x:c>
    </x:row>
    <x:row r="5">
      <x:c r="A5" s="111"/>
      <x:c r="B5" s="111"/>
      <x:c r="C5" s="111"/>
      <x:c r="D5" s="111"/>
      <x:c r="E5" s="111"/>
      <x:c r="F5" s="111"/>
      <x:c r="G5" s="111"/>
      <x:c r="H5" s="111"/>
      <x:c r="I5" s="111"/>
      <x:c r="J5" s="111"/>
    </x:row>
    <x:row r="6">
      <x:c r="A6" s="112" t="str">
        <x:v>Project</x:v>
      </x:c>
      <x:c r="B6" s="113" t="str">
        <x:v>BM-TAG-01 active cattle ear tag</x:v>
      </x:c>
      <x:c r="C6" s="113"/>
      <x:c r="D6" s="113"/>
      <x:c r="E6" s="113"/>
      <x:c r="F6" s="113"/>
      <x:c r="G6" s="113"/>
      <x:c r="H6" s="113"/>
      <x:c r="I6" s="113"/>
      <x:c r="J6" s="114"/>
    </x:row>
    <x:row r="7">
      <x:c r="A7" s="115" t="str">
        <x:v>Document revision</x:v>
      </x:c>
      <x:c r="B7" s="111" t="str">
        <x:v>Rev B preliminary - 2026-08-10</x:v>
      </x:c>
      <x:c r="C7" s="111"/>
      <x:c r="D7" s="111"/>
      <x:c r="E7" s="111"/>
      <x:c r="F7" s="111"/>
      <x:c r="G7" s="111"/>
      <x:c r="H7" s="111"/>
      <x:c r="I7" s="111"/>
      <x:c r="J7" s="116"/>
    </x:row>
    <x:row r="8">
      <x:c r="A8" s="115" t="str">
        <x:v>Prepared for</x:v>
      </x:c>
      <x:c r="B8" s="111" t="str">
        <x:v>Francisco / China sourcing</x:v>
      </x:c>
      <x:c r="C8" s="111"/>
      <x:c r="D8" s="111"/>
      <x:c r="E8" s="111"/>
      <x:c r="F8" s="111"/>
      <x:c r="G8" s="111"/>
      <x:c r="H8" s="111"/>
      <x:c r="I8" s="111"/>
      <x:c r="J8" s="116"/>
    </x:row>
    <x:row r="9">
      <x:c r="A9" s="115" t="str">
        <x:v>Target band</x:v>
      </x:c>
      <x:c r="B9" s="111" t="str">
        <x:v>915 MHz; final regional plan and certification TBD</x:v>
      </x:c>
      <x:c r="C9" s="111"/>
      <x:c r="D9" s="111"/>
      <x:c r="E9" s="111"/>
      <x:c r="F9" s="111"/>
      <x:c r="G9" s="111"/>
      <x:c r="H9" s="111"/>
      <x:c r="I9" s="111"/>
      <x:c r="J9" s="116"/>
    </x:row>
    <x:row r="10">
      <x:c r="A10" s="115" t="str">
        <x:v>PCB target</x:v>
      </x:c>
      <x:c r="B10" s="111" t="str">
        <x:v>30 x 42 mm; 4 layers; 1.0 mm; ENIG</x:v>
      </x:c>
      <x:c r="C10" s="111"/>
      <x:c r="D10" s="111"/>
      <x:c r="E10" s="111"/>
      <x:c r="F10" s="111"/>
      <x:c r="G10" s="111"/>
      <x:c r="H10" s="111"/>
      <x:c r="I10" s="111"/>
      <x:c r="J10" s="116"/>
    </x:row>
    <x:row r="11">
      <x:c r="A11" s="115" t="str">
        <x:v>Power</x:v>
      </x:c>
      <x:c r="B11" s="111" t="str">
        <x:v>ER14335 Li-SOCl2 + HLC; battery fitted after reflow</x:v>
      </x:c>
      <x:c r="C11" s="111"/>
      <x:c r="D11" s="111"/>
      <x:c r="E11" s="111"/>
      <x:c r="F11" s="111"/>
      <x:c r="G11" s="111"/>
      <x:c r="H11" s="111"/>
      <x:c r="I11" s="111"/>
      <x:c r="J11" s="116"/>
    </x:row>
    <x:row r="12">
      <x:c r="A12" s="117" t="str">
        <x:v>Commercial target</x:v>
      </x:c>
      <x:c r="B12" s="118" t="str">
        <x:v>Prototype 5, then 20/100, volume 1,000/5,000</x:v>
      </x:c>
      <x:c r="C12" s="118"/>
      <x:c r="D12" s="118"/>
      <x:c r="E12" s="118"/>
      <x:c r="F12" s="118"/>
      <x:c r="G12" s="118"/>
      <x:c r="H12" s="118"/>
      <x:c r="I12" s="118"/>
      <x:c r="J12" s="119"/>
    </x:row>
    <x:row r="13">
      <x:c r="A13" s="111"/>
      <x:c r="B13" s="111"/>
      <x:c r="C13" s="111"/>
      <x:c r="D13" s="111"/>
      <x:c r="E13" s="111"/>
      <x:c r="F13" s="111"/>
      <x:c r="G13" s="111"/>
      <x:c r="H13" s="111"/>
      <x:c r="I13" s="111"/>
      <x:c r="J13" s="111"/>
    </x:row>
    <x:row r="14">
      <x:c r="A14" s="174" t="str">
        <x:v>Phase</x:v>
      </x:c>
      <x:c r="B14" s="175" t="str">
        <x:v>Qty</x:v>
      </x:c>
      <x:c r="C14" s="175" t="str">
        <x:v>Engineering/NRE USD</x:v>
      </x:c>
      <x:c r="D14" s="175" t="str">
        <x:v>Bare PCB unit USD</x:v>
      </x:c>
      <x:c r="E14" s="175" t="str">
        <x:v>PCBA unit USD</x:v>
      </x:c>
      <x:c r="F14" s="175" t="str">
        <x:v>Programming + test unit USD</x:v>
      </x:c>
      <x:c r="G14" s="175" t="str">
        <x:v>Post-reflow battery unit USD</x:v>
      </x:c>
      <x:c r="H14" s="175" t="str">
        <x:v>Full device unit USD</x:v>
      </x:c>
      <x:c r="I14" s="175" t="str">
        <x:v>Lead time days</x:v>
      </x:c>
      <x:c r="J14" s="176" t="str">
        <x:v>Supplier assumptions</x:v>
      </x:c>
    </x:row>
    <x:row r="15">
      <x:c r="A15" s="123" t="str">
        <x:v>EVT prototype</x:v>
      </x:c>
      <x:c r="B15" s="124" t="n">
        <x:v>5</x:v>
      </x:c>
      <x:c r="C15" s="125"/>
      <x:c r="D15" s="125"/>
      <x:c r="E15" s="125"/>
      <x:c r="F15" s="125"/>
      <x:c r="G15" s="125"/>
      <x:c r="H15" s="125"/>
      <x:c r="I15" s="124"/>
      <x:c r="J15" s="126" t="str"/>
    </x:row>
    <x:row r="16">
      <x:c r="A16" s="123" t="str">
        <x:v>DVT</x:v>
      </x:c>
      <x:c r="B16" s="124" t="n">
        <x:v>20</x:v>
      </x:c>
      <x:c r="C16" s="125"/>
      <x:c r="D16" s="125"/>
      <x:c r="E16" s="125"/>
      <x:c r="F16" s="125"/>
      <x:c r="G16" s="125"/>
      <x:c r="H16" s="125"/>
      <x:c r="I16" s="124"/>
      <x:c r="J16" s="126" t="str"/>
    </x:row>
    <x:row r="17">
      <x:c r="A17" s="123" t="str">
        <x:v>Pilot</x:v>
      </x:c>
      <x:c r="B17" s="124" t="n">
        <x:v>100</x:v>
      </x:c>
      <x:c r="C17" s="125"/>
      <x:c r="D17" s="125"/>
      <x:c r="E17" s="125"/>
      <x:c r="F17" s="125"/>
      <x:c r="G17" s="125"/>
      <x:c r="H17" s="125"/>
      <x:c r="I17" s="124"/>
      <x:c r="J17" s="126" t="str"/>
    </x:row>
    <x:row r="18">
      <x:c r="A18" s="123" t="str">
        <x:v>Series</x:v>
      </x:c>
      <x:c r="B18" s="124" t="n">
        <x:v>1000</x:v>
      </x:c>
      <x:c r="C18" s="125"/>
      <x:c r="D18" s="125"/>
      <x:c r="E18" s="125"/>
      <x:c r="F18" s="125"/>
      <x:c r="G18" s="125"/>
      <x:c r="H18" s="125"/>
      <x:c r="I18" s="124"/>
      <x:c r="J18" s="126" t="str"/>
    </x:row>
    <x:row r="19">
      <x:c r="A19" s="127" t="str">
        <x:v>Series</x:v>
      </x:c>
      <x:c r="B19" s="128" t="n">
        <x:v>5000</x:v>
      </x:c>
      <x:c r="C19" s="129"/>
      <x:c r="D19" s="129"/>
      <x:c r="E19" s="129"/>
      <x:c r="F19" s="129"/>
      <x:c r="G19" s="129"/>
      <x:c r="H19" s="129"/>
      <x:c r="I19" s="128"/>
      <x:c r="J19" s="130" t="str"/>
    </x:row>
    <x:row r="20">
      <x:c r="A20" s="111"/>
      <x:c r="B20" s="111"/>
      <x:c r="C20" s="111"/>
      <x:c r="D20" s="111"/>
      <x:c r="E20" s="111"/>
      <x:c r="F20" s="111"/>
      <x:c r="G20" s="111"/>
      <x:c r="H20" s="111"/>
      <x:c r="I20" s="111"/>
      <x:c r="J20" s="111"/>
    </x:row>
    <x:row r="21">
      <x:c r="A21" s="177" t="str">
        <x:v>Component-cost rollup from BOM (populates after supplier enters unit prices)</x:v>
      </x:c>
      <x:c r="B21" s="178" t="str">
        <x:v>Component-cost rollup from BOM (populates after supplier enters unit prices)</x:v>
      </x:c>
      <x:c r="C21" s="178" t="str">
        <x:v>Component-cost rollup from BOM (populates after supplier enters unit prices)</x:v>
      </x:c>
      <x:c r="D21" s="178" t="str">
        <x:v>Component-cost rollup from BOM (populates after supplier enters unit prices)</x:v>
      </x:c>
      <x:c r="E21" s="178" t="str">
        <x:v>Component-cost rollup from BOM (populates after supplier enters unit prices)</x:v>
      </x:c>
      <x:c r="F21" s="178" t="str">
        <x:v>Component-cost rollup from BOM (populates after supplier enters unit prices)</x:v>
      </x:c>
      <x:c r="G21" s="178" t="str">
        <x:v>Component-cost rollup from BOM (populates after supplier enters unit prices)</x:v>
      </x:c>
      <x:c r="H21" s="178" t="str">
        <x:v>Component-cost rollup from BOM (populates after supplier enters unit prices)</x:v>
      </x:c>
      <x:c r="I21" s="178" t="str">
        <x:v>Component-cost rollup from BOM (populates after supplier enters unit prices)</x:v>
      </x:c>
      <x:c r="J21" s="179" t="str">
        <x:v>Component-cost rollup from BOM (populates after supplier enters unit prices)</x:v>
      </x:c>
    </x:row>
    <x:row r="22">
      <x:c r="A22" s="134" t="str">
        <x:v>Tier</x:v>
      </x:c>
      <x:c r="B22" s="135" t="str">
        <x:v>BOM cost/board USD</x:v>
      </x:c>
      <x:c r="C22" s="135" t="str">
        <x:v>BOM lot total USD</x:v>
      </x:c>
      <x:c r="D22" s="136" t="str">
        <x:v>Source</x:v>
      </x:c>
      <x:c r="E22" s="111"/>
      <x:c r="F22" s="111"/>
      <x:c r="G22" s="111"/>
      <x:c r="H22" s="111"/>
      <x:c r="I22" s="111"/>
      <x:c r="J22" s="111"/>
    </x:row>
    <x:row r="23">
      <x:c r="A23" s="137" t="n">
        <x:v>5</x:v>
      </x:c>
      <x:c r="B23" s="138" t="n">
        <x:f>'BOM'!S83</x:f>
        <x:v>0</x:v>
      </x:c>
      <x:c r="C23" s="138" t="n">
        <x:f>B23*A23</x:f>
        <x:v>0</x:v>
      </x:c>
      <x:c r="D23" s="139" t="str">
        <x:v>BOM unit-price column @5</x:v>
      </x:c>
      <x:c r="E23" s="111"/>
      <x:c r="F23" s="111"/>
      <x:c r="G23" s="111"/>
      <x:c r="H23" s="111"/>
      <x:c r="I23" s="111"/>
      <x:c r="J23" s="111"/>
    </x:row>
    <x:row r="24">
      <x:c r="A24" s="137" t="n">
        <x:v>1000</x:v>
      </x:c>
      <x:c r="B24" s="138" t="n">
        <x:f>'BOM'!T83</x:f>
        <x:v>0</x:v>
      </x:c>
      <x:c r="C24" s="138" t="n">
        <x:f>B24*A24</x:f>
        <x:v>0</x:v>
      </x:c>
      <x:c r="D24" s="139" t="str">
        <x:v>BOM unit-price column @1k</x:v>
      </x:c>
      <x:c r="E24" s="111"/>
      <x:c r="F24" s="111"/>
      <x:c r="G24" s="111"/>
      <x:c r="H24" s="111"/>
      <x:c r="I24" s="111"/>
      <x:c r="J24" s="111"/>
    </x:row>
    <x:row r="25">
      <x:c r="A25" s="114" t="n">
        <x:v>5000</x:v>
      </x:c>
      <x:c r="B25" s="140" t="n">
        <x:f>'BOM'!U83</x:f>
        <x:v>0</x:v>
      </x:c>
      <x:c r="C25" s="140" t="n">
        <x:f>B25*A25</x:f>
        <x:v>0</x:v>
      </x:c>
      <x:c r="D25" s="141" t="str">
        <x:v>BOM unit-price column @5k</x:v>
      </x:c>
      <x:c r="E25" s="111"/>
      <x:c r="F25" s="111"/>
      <x:c r="G25" s="111"/>
      <x:c r="H25" s="111"/>
      <x:c r="I25" s="111"/>
      <x:c r="J25" s="111"/>
    </x:row>
    <x:row r="26">
      <x:c r="A26" s="111"/>
      <x:c r="B26" s="111"/>
      <x:c r="C26" s="111"/>
      <x:c r="D26" s="111"/>
      <x:c r="E26" s="111"/>
      <x:c r="F26" s="111"/>
      <x:c r="G26" s="111"/>
      <x:c r="H26" s="111"/>
      <x:c r="I26" s="111"/>
      <x:c r="J26" s="111"/>
    </x:row>
    <x:row r="27">
      <x:c r="A27" s="142" t="str">
        <x:v>Supplier response must separate: engineering design, PCB fabrication, SMT assembly, component sourcing, antenna tuning, programming/test fixture, battery attachment, enclosure/tooling, packaging and freight/incoterm. Do not combine NRE with unit price.</x:v>
      </x:c>
      <x:c r="B27" s="143" t="str">
        <x:v>Supplier response must separate: engineering design, PCB fabrication, SMT assembly, component sourcing, antenna tuning, programming/test fixture, battery attachment, enclosure/tooling, packaging and freight/incoterm. Do not combine NRE with unit price.</x:v>
      </x:c>
      <x:c r="C27" s="143" t="str">
        <x:v>Supplier response must separate: engineering design, PCB fabrication, SMT assembly, component sourcing, antenna tuning, programming/test fixture, battery attachment, enclosure/tooling, packaging and freight/incoterm. Do not combine NRE with unit price.</x:v>
      </x:c>
      <x:c r="D27" s="143" t="str">
        <x:v>Supplier response must separate: engineering design, PCB fabrication, SMT assembly, component sourcing, antenna tuning, programming/test fixture, battery attachment, enclosure/tooling, packaging and freight/incoterm. Do not combine NRE with unit price.</x:v>
      </x:c>
      <x:c r="E27" s="143" t="str">
        <x:v>Supplier response must separate: engineering design, PCB fabrication, SMT assembly, component sourcing, antenna tuning, programming/test fixture, battery attachment, enclosure/tooling, packaging and freight/incoterm. Do not combine NRE with unit price.</x:v>
      </x:c>
      <x:c r="F27" s="143" t="str">
        <x:v>Supplier response must separate: engineering design, PCB fabrication, SMT assembly, component sourcing, antenna tuning, programming/test fixture, battery attachment, enclosure/tooling, packaging and freight/incoterm. Do not combine NRE with unit price.</x:v>
      </x:c>
      <x:c r="G27" s="143" t="str">
        <x:v>Supplier response must separate: engineering design, PCB fabrication, SMT assembly, component sourcing, antenna tuning, programming/test fixture, battery attachment, enclosure/tooling, packaging and freight/incoterm. Do not combine NRE with unit price.</x:v>
      </x:c>
      <x:c r="H27" s="143" t="str">
        <x:v>Supplier response must separate: engineering design, PCB fabrication, SMT assembly, component sourcing, antenna tuning, programming/test fixture, battery attachment, enclosure/tooling, packaging and freight/incoterm. Do not combine NRE with unit price.</x:v>
      </x:c>
      <x:c r="I27" s="143" t="str">
        <x:v>Supplier response must separate: engineering design, PCB fabrication, SMT assembly, component sourcing, antenna tuning, programming/test fixture, battery attachment, enclosure/tooling, packaging and freight/incoterm. Do not combine NRE with unit price.</x:v>
      </x:c>
      <x:c r="J27" s="144" t="str">
        <x:v>Supplier response must separate: engineering design, PCB fabrication, SMT assembly, component sourcing, antenna tuning, programming/test fixture, battery attachment, enclosure/tooling, packaging and freight/incoterm. Do not combine NRE with unit price.</x:v>
      </x:c>
    </x:row>
    <x:row r="28">
      <x:c r="A28" s="145" t="str">
        <x:v>Supplier response must separate: engineering design, PCB fabrication, SMT assembly, component sourcing, antenna tuning, programming/test fixture, battery attachment, enclosure/tooling, packaging and freight/incoterm. Do not combine NRE with unit price.</x:v>
      </x:c>
      <x:c r="B28" s="146" t="str">
        <x:v>Supplier response must separate: engineering design, PCB fabrication, SMT assembly, component sourcing, antenna tuning, programming/test fixture, battery attachment, enclosure/tooling, packaging and freight/incoterm. Do not combine NRE with unit price.</x:v>
      </x:c>
      <x:c r="C28" s="146" t="str">
        <x:v>Supplier response must separate: engineering design, PCB fabrication, SMT assembly, component sourcing, antenna tuning, programming/test fixture, battery attachment, enclosure/tooling, packaging and freight/incoterm. Do not combine NRE with unit price.</x:v>
      </x:c>
      <x:c r="D28" s="146" t="str">
        <x:v>Supplier response must separate: engineering design, PCB fabrication, SMT assembly, component sourcing, antenna tuning, programming/test fixture, battery attachment, enclosure/tooling, packaging and freight/incoterm. Do not combine NRE with unit price.</x:v>
      </x:c>
      <x:c r="E28" s="146" t="str">
        <x:v>Supplier response must separate: engineering design, PCB fabrication, SMT assembly, component sourcing, antenna tuning, programming/test fixture, battery attachment, enclosure/tooling, packaging and freight/incoterm. Do not combine NRE with unit price.</x:v>
      </x:c>
      <x:c r="F28" s="146" t="str">
        <x:v>Supplier response must separate: engineering design, PCB fabrication, SMT assembly, component sourcing, antenna tuning, programming/test fixture, battery attachment, enclosure/tooling, packaging and freight/incoterm. Do not combine NRE with unit price.</x:v>
      </x:c>
      <x:c r="G28" s="146" t="str">
        <x:v>Supplier response must separate: engineering design, PCB fabrication, SMT assembly, component sourcing, antenna tuning, programming/test fixture, battery attachment, enclosure/tooling, packaging and freight/incoterm. Do not combine NRE with unit price.</x:v>
      </x:c>
      <x:c r="H28" s="146" t="str">
        <x:v>Supplier response must separate: engineering design, PCB fabrication, SMT assembly, component sourcing, antenna tuning, programming/test fixture, battery attachment, enclosure/tooling, packaging and freight/incoterm. Do not combine NRE with unit price.</x:v>
      </x:c>
      <x:c r="I28" s="146" t="str">
        <x:v>Supplier response must separate: engineering design, PCB fabrication, SMT assembly, component sourcing, antenna tuning, programming/test fixture, battery attachment, enclosure/tooling, packaging and freight/incoterm. Do not combine NRE with unit price.</x:v>
      </x:c>
      <x:c r="J28" s="147" t="str">
        <x:v>Supplier response must separate: engineering design, PCB fabrication, SMT assembly, component sourcing, antenna tuning, programming/test fixture, battery attachment, enclosure/tooling, packaging and freight/incoterm. Do not combine NRE with unit price.</x:v>
      </x:c>
    </x:row>
    <x:row r="29">
      <x:c r="A29" s="148" t="str">
        <x:v>Supplier response must separate: engineering design, PCB fabrication, SMT assembly, component sourcing, antenna tuning, programming/test fixture, battery attachment, enclosure/tooling, packaging and freight/incoterm. Do not combine NRE with unit price.</x:v>
      </x:c>
      <x:c r="B29" s="149" t="str">
        <x:v>Supplier response must separate: engineering design, PCB fabrication, SMT assembly, component sourcing, antenna tuning, programming/test fixture, battery attachment, enclosure/tooling, packaging and freight/incoterm. Do not combine NRE with unit price.</x:v>
      </x:c>
      <x:c r="C29" s="149" t="str">
        <x:v>Supplier response must separate: engineering design, PCB fabrication, SMT assembly, component sourcing, antenna tuning, programming/test fixture, battery attachment, enclosure/tooling, packaging and freight/incoterm. Do not combine NRE with unit price.</x:v>
      </x:c>
      <x:c r="D29" s="149" t="str">
        <x:v>Supplier response must separate: engineering design, PCB fabrication, SMT assembly, component sourcing, antenna tuning, programming/test fixture, battery attachment, enclosure/tooling, packaging and freight/incoterm. Do not combine NRE with unit price.</x:v>
      </x:c>
      <x:c r="E29" s="149" t="str">
        <x:v>Supplier response must separate: engineering design, PCB fabrication, SMT assembly, component sourcing, antenna tuning, programming/test fixture, battery attachment, enclosure/tooling, packaging and freight/incoterm. Do not combine NRE with unit price.</x:v>
      </x:c>
      <x:c r="F29" s="149" t="str">
        <x:v>Supplier response must separate: engineering design, PCB fabrication, SMT assembly, component sourcing, antenna tuning, programming/test fixture, battery attachment, enclosure/tooling, packaging and freight/incoterm. Do not combine NRE with unit price.</x:v>
      </x:c>
      <x:c r="G29" s="149" t="str">
        <x:v>Supplier response must separate: engineering design, PCB fabrication, SMT assembly, component sourcing, antenna tuning, programming/test fixture, battery attachment, enclosure/tooling, packaging and freight/incoterm. Do not combine NRE with unit price.</x:v>
      </x:c>
      <x:c r="H29" s="149" t="str">
        <x:v>Supplier response must separate: engineering design, PCB fabrication, SMT assembly, component sourcing, antenna tuning, programming/test fixture, battery attachment, enclosure/tooling, packaging and freight/incoterm. Do not combine NRE with unit price.</x:v>
      </x:c>
      <x:c r="I29" s="149" t="str">
        <x:v>Supplier response must separate: engineering design, PCB fabrication, SMT assembly, component sourcing, antenna tuning, programming/test fixture, battery attachment, enclosure/tooling, packaging and freight/incoterm. Do not combine NRE with unit price.</x:v>
      </x:c>
      <x:c r="J29" s="150" t="str">
        <x:v>Supplier response must separate: engineering design, PCB fabrication, SMT assembly, component sourcing, antenna tuning, programming/test fixture, battery attachment, enclosure/tooling, packaging and freight/incoterm. Do not combine NRE with unit price.</x:v>
      </x:c>
    </x:row>
  </x:sheetData>
  <x:mergeCells>
    <x:mergeCell ref="A1:J2"/>
    <x:mergeCell ref="A3:J4"/>
    <x:mergeCell ref="B6:J6"/>
    <x:mergeCell ref="B7:J7"/>
    <x:mergeCell ref="B8:J8"/>
    <x:mergeCell ref="B9:J9"/>
    <x:mergeCell ref="B10:J10"/>
    <x:mergeCell ref="B11:J11"/>
    <x:mergeCell ref="B12:J12"/>
    <x:mergeCell ref="A21:J21"/>
    <x:mergeCell ref="A27:J29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7" hidden="0" customWidth="1"/>
    <x:col min="2" max="2" width="13" hidden="0" customWidth="1"/>
    <x:col min="3" max="3" width="26" hidden="0" customWidth="1"/>
    <x:col min="4" max="4" width="34" hidden="0" customWidth="1"/>
    <x:col min="5" max="5" width="9" hidden="0" customWidth="1"/>
    <x:col min="6" max="6" width="10" hidden="0" customWidth="1"/>
    <x:col min="7" max="7" width="13" hidden="0" customWidth="1"/>
    <x:col min="8" max="8" width="19" hidden="0" customWidth="1"/>
    <x:col min="9" max="9" width="16" hidden="0" customWidth="1"/>
    <x:col min="10" max="10" width="20" hidden="0" customWidth="1"/>
    <x:col min="11" max="11" width="20" hidden="0" customWidth="1"/>
    <x:col min="12" max="12" width="23" hidden="0" customWidth="1"/>
    <x:col min="13" max="13" width="12" hidden="0" customWidth="1"/>
    <x:col min="14" max="14" width="12" hidden="0" customWidth="1"/>
    <x:col min="15" max="15" width="12" hidden="0" customWidth="1"/>
    <x:col min="16" max="16" width="9" hidden="0" customWidth="1"/>
    <x:col min="17" max="17" width="12" hidden="0" customWidth="1"/>
    <x:col min="18" max="18" width="38" hidden="0" customWidth="1"/>
    <x:col min="19" max="19" width="13" hidden="0" customWidth="1"/>
    <x:col min="20" max="20" width="13" hidden="0" customWidth="1"/>
    <x:col min="21" max="21" width="13" hidden="0" customWidth="1"/>
  </x:cols>
  <x:sheetData>
    <x:row r="1" ht="34" customHeight="1">
      <x:c r="A1" s="172" t="str">
        <x:v>Engineering BOM - supplier completion required</x:v>
      </x:c>
      <x:c r="B1" s="172" t="str">
        <x:v>Engineering BOM - supplier completion required</x:v>
      </x:c>
      <x:c r="C1" s="172" t="str">
        <x:v>Engineering BOM - supplier completion required</x:v>
      </x:c>
      <x:c r="D1" s="172" t="str">
        <x:v>Engineering BOM - supplier completion required</x:v>
      </x:c>
      <x:c r="E1" s="172" t="str">
        <x:v>Engineering BOM - supplier completion required</x:v>
      </x:c>
      <x:c r="F1" s="172" t="str">
        <x:v>Engineering BOM - supplier completion required</x:v>
      </x:c>
      <x:c r="G1" s="172" t="str">
        <x:v>Engineering BOM - supplier completion required</x:v>
      </x:c>
      <x:c r="H1" s="172" t="str">
        <x:v>Engineering BOM - supplier completion required</x:v>
      </x:c>
      <x:c r="I1" s="172" t="str">
        <x:v>Engineering BOM - supplier completion required</x:v>
      </x:c>
      <x:c r="J1" s="172" t="str">
        <x:v>Engineering BOM - supplier completion required</x:v>
      </x:c>
      <x:c r="K1" s="172" t="str">
        <x:v>Engineering BOM - supplier completion required</x:v>
      </x:c>
      <x:c r="L1" s="172" t="str">
        <x:v>Engineering BOM - supplier completion required</x:v>
      </x:c>
      <x:c r="M1" s="172" t="str">
        <x:v>Engineering BOM - supplier completion required</x:v>
      </x:c>
      <x:c r="N1" s="172" t="str">
        <x:v>Engineering BOM - supplier completion required</x:v>
      </x:c>
      <x:c r="O1" s="172" t="str">
        <x:v>Engineering BOM - supplier completion required</x:v>
      </x:c>
      <x:c r="P1" s="172" t="str">
        <x:v>Engineering BOM - supplier completion required</x:v>
      </x:c>
      <x:c r="Q1" s="172" t="str">
        <x:v>Engineering BOM - supplier completion required</x:v>
      </x:c>
      <x:c r="R1" s="172" t="str">
        <x:v>Engineering BOM - supplier completion required</x:v>
      </x:c>
      <x:c r="S1" s="172" t="str">
        <x:v>Engineering BOM - supplier completion required</x:v>
      </x:c>
      <x:c r="T1" s="172" t="str">
        <x:v>Engineering BOM - supplier completion required</x:v>
      </x:c>
      <x:c r="U1" s="172" t="str">
        <x:v>Engineering BOM - supplier completion required</x:v>
      </x:c>
    </x:row>
    <x:row r="2">
      <x:c r="A2" s="174" t="str">
        <x:v>Line</x:v>
      </x:c>
      <x:c r="B2" s="175" t="str">
        <x:v>Designator</x:v>
      </x:c>
      <x:c r="C2" s="175" t="str">
        <x:v>Description</x:v>
      </x:c>
      <x:c r="D2" s="175" t="str">
        <x:v>Footprint</x:v>
      </x:c>
      <x:c r="E2" s="175" t="str">
        <x:v>Qty/PCB</x:v>
      </x:c>
      <x:c r="F2" s="175" t="str">
        <x:v>Populate</x:v>
      </x:c>
      <x:c r="G2" s="175" t="str">
        <x:v>LCSC PN</x:v>
      </x:c>
      <x:c r="H2" s="175" t="str">
        <x:v>Engineering status</x:v>
      </x:c>
      <x:c r="I2" s="175" t="str">
        <x:v>Manufacturer</x:v>
      </x:c>
      <x:c r="J2" s="175" t="str">
        <x:v>Manufacturer PN</x:v>
      </x:c>
      <x:c r="K2" s="175" t="str">
        <x:v>Approved alternate</x:v>
      </x:c>
      <x:c r="L2" s="175" t="str">
        <x:v>Sourcing route</x:v>
      </x:c>
      <x:c r="M2" s="175" t="str">
        <x:v>Unit USD @5</x:v>
      </x:c>
      <x:c r="N2" s="175" t="str">
        <x:v>Unit USD @1k</x:v>
      </x:c>
      <x:c r="O2" s="175" t="str">
        <x:v>Unit USD @5k</x:v>
      </x:c>
      <x:c r="P2" s="175" t="str">
        <x:v>MOQ</x:v>
      </x:c>
      <x:c r="Q2" s="175" t="str">
        <x:v>Lead time days</x:v>
      </x:c>
      <x:c r="R2" s="175" t="str">
        <x:v>Supplier notes</x:v>
      </x:c>
      <x:c r="S2" s="175" t="str">
        <x:v>Cost/board @5</x:v>
      </x:c>
      <x:c r="T2" s="175" t="str">
        <x:v>Cost/board @1k</x:v>
      </x:c>
      <x:c r="U2" s="176" t="str">
        <x:v>Cost/board @5k</x:v>
      </x:c>
    </x:row>
    <x:row r="3">
      <x:c r="A3" s="151" t="n">
        <x:v>1</x:v>
      </x:c>
      <x:c r="B3" s="152" t="str">
        <x:v>U1</x:v>
      </x:c>
      <x:c r="C3" s="152" t="str">
        <x:v>STM32WLE5CCU6</x:v>
      </x:c>
      <x:c r="D3" s="152" t="str">
        <x:v>Package_DFN_QFN:QFN-48-1EP_7x7mm_P0.5mm_EP5.6x5.6mm</x:v>
      </x:c>
      <x:c r="E3" s="153" t="n">
        <x:v>1</x:v>
      </x:c>
      <x:c r="F3" s="152" t="str">
        <x:v>YES</x:v>
      </x:c>
      <x:c r="G3" s="152" t="str">
        <x:v>C2888218</x:v>
      </x:c>
      <x:c r="H3" s="152" t="str">
        <x:v>LCSC_TO_REQUOTE</x:v>
      </x:c>
      <x:c r="I3" s="152" t="str"/>
      <x:c r="J3" s="152" t="str"/>
      <x:c r="K3" s="152" t="str"/>
      <x:c r="L3" s="152" t="str">
        <x:v>Supplier to propose</x:v>
      </x:c>
      <x:c r="M3" s="154"/>
      <x:c r="N3" s="154"/>
      <x:c r="O3" s="154"/>
      <x:c r="P3" s="155"/>
      <x:c r="Q3" s="155"/>
      <x:c r="R3" s="152" t="str">
        <x:v>MCU + radio LoRa; alimentado por VMAIN 3V3</x:v>
      </x:c>
      <x:c r="S3" s="156" t="n">
        <x:f>IF(OR(F3="NO",M3=""),0,E3*M3)</x:f>
        <x:v>0</x:v>
      </x:c>
      <x:c r="T3" s="156" t="n">
        <x:f>IF(OR(F3="NO",N3=""),0,E3*N3)</x:f>
        <x:v>0</x:v>
      </x:c>
      <x:c r="U3" s="157" t="n">
        <x:f>IF(OR(F3="NO",O3=""),0,E3*O3)</x:f>
        <x:v>0</x:v>
      </x:c>
    </x:row>
    <x:row r="4">
      <x:c r="A4" s="151" t="n">
        <x:v>2</x:v>
      </x:c>
      <x:c r="B4" s="152" t="str">
        <x:v>U2</x:v>
      </x:c>
      <x:c r="C4" s="152" t="str">
        <x:v>TPS62840DLCR</x:v>
      </x:c>
      <x:c r="D4" s="152" t="str">
        <x:v>bm-tag:VSON-HR-8_DLC_1.5x2mm_P0.5mm</x:v>
      </x:c>
      <x:c r="E4" s="153" t="n">
        <x:v>1</x:v>
      </x:c>
      <x:c r="F4" s="152" t="str">
        <x:v>YES</x:v>
      </x:c>
      <x:c r="G4" s="152" t="str"/>
      <x:c r="H4" s="152" t="str">
        <x:v>CUSTOM_FOOTPRINT</x:v>
      </x:c>
      <x:c r="I4" s="152" t="str"/>
      <x:c r="J4" s="152" t="str"/>
      <x:c r="K4" s="152" t="str"/>
      <x:c r="L4" s="152" t="str">
        <x:v>Supplier engineering review</x:v>
      </x:c>
      <x:c r="M4" s="154"/>
      <x:c r="N4" s="154"/>
      <x:c r="O4" s="154"/>
      <x:c r="P4" s="155"/>
      <x:c r="Q4" s="155"/>
      <x:c r="R4" s="152" t="str">
        <x:v>Buck principal 3V3; R6=267k; EN ligado a VBAT_RAW</x:v>
      </x:c>
      <x:c r="S4" s="156" t="n">
        <x:f>IF(OR(F4="NO",M4=""),0,E4*M4)</x:f>
        <x:v>0</x:v>
      </x:c>
      <x:c r="T4" s="156" t="n">
        <x:f>IF(OR(F4="NO",N4=""),0,E4*N4)</x:f>
        <x:v>0</x:v>
      </x:c>
      <x:c r="U4" s="157" t="n">
        <x:f>IF(OR(F4="NO",O4=""),0,E4*O4)</x:f>
        <x:v>0</x:v>
      </x:c>
    </x:row>
    <x:row r="5">
      <x:c r="A5" s="151" t="n">
        <x:v>3</x:v>
      </x:c>
      <x:c r="B5" s="152" t="str">
        <x:v>U3</x:v>
      </x:c>
      <x:c r="C5" s="152" t="str">
        <x:v>LIS2DW12TR</x:v>
      </x:c>
      <x:c r="D5" s="152" t="str">
        <x:v>Package_LGA:LGA-12_2x2mm_P0.5mm</x:v>
      </x:c>
      <x:c r="E5" s="153" t="n">
        <x:v>1</x:v>
      </x:c>
      <x:c r="F5" s="152" t="str">
        <x:v>YES</x:v>
      </x:c>
      <x:c r="G5" s="152" t="str">
        <x:v>C189624</x:v>
      </x:c>
      <x:c r="H5" s="152" t="str">
        <x:v>LCSC_TO_REQUOTE</x:v>
      </x:c>
      <x:c r="I5" s="152" t="str"/>
      <x:c r="J5" s="152" t="str"/>
      <x:c r="K5" s="152" t="str"/>
      <x:c r="L5" s="152" t="str">
        <x:v>Supplier to propose</x:v>
      </x:c>
      <x:c r="M5" s="154"/>
      <x:c r="N5" s="154"/>
      <x:c r="O5" s="154"/>
      <x:c r="P5" s="155"/>
      <x:c r="Q5" s="155"/>
      <x:c r="R5" s="152" t="str">
        <x:v>Acelerometro 1uA @12.5Hz; endereco 0x18</x:v>
      </x:c>
      <x:c r="S5" s="156" t="n">
        <x:f>IF(OR(F5="NO",M5=""),0,E5*M5)</x:f>
        <x:v>0</x:v>
      </x:c>
      <x:c r="T5" s="156" t="n">
        <x:f>IF(OR(F5="NO",N5=""),0,E5*N5)</x:f>
        <x:v>0</x:v>
      </x:c>
      <x:c r="U5" s="157" t="n">
        <x:f>IF(OR(F5="NO",O5=""),0,E5*O5)</x:f>
        <x:v>0</x:v>
      </x:c>
    </x:row>
    <x:row r="6">
      <x:c r="A6" s="151" t="n">
        <x:v>4</x:v>
      </x:c>
      <x:c r="B6" s="152" t="str">
        <x:v>U4</x:v>
      </x:c>
      <x:c r="C6" s="152" t="str">
        <x:v>TMP117AIDRVR</x:v>
      </x:c>
      <x:c r="D6" s="152" t="str">
        <x:v>bm-tag:WSON-6_TMP117_ThermalPad_NoPaste</x:v>
      </x:c>
      <x:c r="E6" s="153" t="n">
        <x:v>1</x:v>
      </x:c>
      <x:c r="F6" s="152" t="str">
        <x:v>YES</x:v>
      </x:c>
      <x:c r="G6" s="152" t="str">
        <x:v>C699536</x:v>
      </x:c>
      <x:c r="H6" s="152" t="str">
        <x:v>CUSTOM_FOOTPRINT</x:v>
      </x:c>
      <x:c r="I6" s="152" t="str"/>
      <x:c r="J6" s="152" t="str"/>
      <x:c r="K6" s="152" t="str"/>
      <x:c r="L6" s="152" t="str">
        <x:v>Supplier engineering review</x:v>
      </x:c>
      <x:c r="M6" s="154"/>
      <x:c r="N6" s="154"/>
      <x:c r="O6" s="154"/>
      <x:c r="P6" s="155"/>
      <x:c r="Q6" s="155"/>
      <x:c r="R6" s="152" t="str">
        <x:v>Pele; ADD0=GND; 0x48; thermal pad sem solda para precisao</x:v>
      </x:c>
      <x:c r="S6" s="156" t="n">
        <x:f>IF(OR(F6="NO",M6=""),0,E6*M6)</x:f>
        <x:v>0</x:v>
      </x:c>
      <x:c r="T6" s="156" t="n">
        <x:f>IF(OR(F6="NO",N6=""),0,E6*N6)</x:f>
        <x:v>0</x:v>
      </x:c>
      <x:c r="U6" s="157" t="n">
        <x:f>IF(OR(F6="NO",O6=""),0,E6*O6)</x:f>
        <x:v>0</x:v>
      </x:c>
    </x:row>
    <x:row r="7">
      <x:c r="A7" s="151" t="n">
        <x:v>5</x:v>
      </x:c>
      <x:c r="B7" s="152" t="str">
        <x:v>U5</x:v>
      </x:c>
      <x:c r="C7" s="152" t="str">
        <x:v>TMP117AIDRVR</x:v>
      </x:c>
      <x:c r="D7" s="152" t="str">
        <x:v>bm-tag:WSON-6_TMP117_ThermalPad_NoPaste</x:v>
      </x:c>
      <x:c r="E7" s="153" t="n">
        <x:v>1</x:v>
      </x:c>
      <x:c r="F7" s="152" t="str">
        <x:v>YES</x:v>
      </x:c>
      <x:c r="G7" s="152" t="str">
        <x:v>C699536</x:v>
      </x:c>
      <x:c r="H7" s="152" t="str">
        <x:v>CUSTOM_FOOTPRINT</x:v>
      </x:c>
      <x:c r="I7" s="152" t="str"/>
      <x:c r="J7" s="152" t="str"/>
      <x:c r="K7" s="152" t="str"/>
      <x:c r="L7" s="152" t="str">
        <x:v>Supplier engineering review</x:v>
      </x:c>
      <x:c r="M7" s="154"/>
      <x:c r="N7" s="154"/>
      <x:c r="O7" s="154"/>
      <x:c r="P7" s="155"/>
      <x:c r="Q7" s="155"/>
      <x:c r="R7" s="152" t="str">
        <x:v>Ar; ADD0=VMAIN; 0x49; thermal pad sem solda para precisao</x:v>
      </x:c>
      <x:c r="S7" s="156" t="n">
        <x:f>IF(OR(F7="NO",M7=""),0,E7*M7)</x:f>
        <x:v>0</x:v>
      </x:c>
      <x:c r="T7" s="156" t="n">
        <x:f>IF(OR(F7="NO",N7=""),0,E7*N7)</x:f>
        <x:v>0</x:v>
      </x:c>
      <x:c r="U7" s="157" t="n">
        <x:f>IF(OR(F7="NO",O7=""),0,E7*O7)</x:f>
        <x:v>0</x:v>
      </x:c>
    </x:row>
    <x:row r="8">
      <x:c r="A8" s="151" t="n">
        <x:v>6</x:v>
      </x:c>
      <x:c r="B8" s="152" t="str">
        <x:v>U6</x:v>
      </x:c>
      <x:c r="C8" s="152" t="str">
        <x:v>MAX-M10S-00B</x:v>
      </x:c>
      <x:c r="D8" s="152" t="str">
        <x:v>RF_GPS:ublox_MAX-M10S_LGA-18</x:v>
      </x:c>
      <x:c r="E8" s="153" t="n">
        <x:v>1</x:v>
      </x:c>
      <x:c r="F8" s="152" t="str">
        <x:v>YES</x:v>
      </x:c>
      <x:c r="G8" s="152" t="str">
        <x:v>C4153167</x:v>
      </x:c>
      <x:c r="H8" s="152" t="str">
        <x:v>LCSC_TO_REQUOTE</x:v>
      </x:c>
      <x:c r="I8" s="152" t="str"/>
      <x:c r="J8" s="152" t="str"/>
      <x:c r="K8" s="152" t="str"/>
      <x:c r="L8" s="152" t="str">
        <x:v>Supplier to propose</x:v>
      </x:c>
      <x:c r="M8" s="154"/>
      <x:c r="N8" s="154"/>
      <x:c r="O8" s="154"/>
      <x:c r="P8" s="155"/>
      <x:c r="Q8" s="155"/>
      <x:c r="R8" s="152" t="str">
        <x:v>GNSS em 3V3; VCC=V_IO=V_BCKP; VIO_SEL aberto</x:v>
      </x:c>
      <x:c r="S8" s="156" t="n">
        <x:f>IF(OR(F8="NO",M8=""),0,E8*M8)</x:f>
        <x:v>0</x:v>
      </x:c>
      <x:c r="T8" s="156" t="n">
        <x:f>IF(OR(F8="NO",N8=""),0,E8*N8)</x:f>
        <x:v>0</x:v>
      </x:c>
      <x:c r="U8" s="157" t="n">
        <x:f>IF(OR(F8="NO",O8=""),0,E8*O8)</x:f>
        <x:v>0</x:v>
      </x:c>
    </x:row>
    <x:row r="9">
      <x:c r="A9" s="151" t="n">
        <x:v>7</x:v>
      </x:c>
      <x:c r="B9" s="152" t="str">
        <x:v>U7</x:v>
      </x:c>
      <x:c r="C9" s="152" t="str">
        <x:v>TPE4259-63</x:v>
      </x:c>
      <x:c r="D9" s="152" t="str">
        <x:v>Package_TO_SOT_SMD:SOT-363_SC-70-6</x:v>
      </x:c>
      <x:c r="E9" s="153" t="n">
        <x:v>1</x:v>
      </x:c>
      <x:c r="F9" s="152" t="str">
        <x:v>YES</x:v>
      </x:c>
      <x:c r="G9" s="152" t="str">
        <x:v>C47117600</x:v>
      </x:c>
      <x:c r="H9" s="152" t="str">
        <x:v>LCSC_TO_REQUOTE</x:v>
      </x:c>
      <x:c r="I9" s="152" t="str"/>
      <x:c r="J9" s="152" t="str"/>
      <x:c r="K9" s="152" t="str"/>
      <x:c r="L9" s="152" t="str">
        <x:v>Supplier to propose</x:v>
      </x:c>
      <x:c r="M9" s="154"/>
      <x:c r="N9" s="154"/>
      <x:c r="O9" s="154"/>
      <x:c r="P9" s="155"/>
      <x:c r="Q9" s="155"/>
      <x:c r="R9" s="152" t="str">
        <x:v>SPDT: 1=RF2 2=GND 3=RF1 4=VC1 5=RFC 6=VC2</x:v>
      </x:c>
      <x:c r="S9" s="156" t="n">
        <x:f>IF(OR(F9="NO",M9=""),0,E9*M9)</x:f>
        <x:v>0</x:v>
      </x:c>
      <x:c r="T9" s="156" t="n">
        <x:f>IF(OR(F9="NO",N9=""),0,E9*N9)</x:f>
        <x:v>0</x:v>
      </x:c>
      <x:c r="U9" s="157" t="n">
        <x:f>IF(OR(F9="NO",O9=""),0,E9*O9)</x:f>
        <x:v>0</x:v>
      </x:c>
    </x:row>
    <x:row r="10">
      <x:c r="A10" s="151" t="n">
        <x:v>8</x:v>
      </x:c>
      <x:c r="B10" s="152" t="str">
        <x:v>U8</x:v>
      </x:c>
      <x:c r="C10" s="152" t="str">
        <x:v>TPS22919DCKR</x:v>
      </x:c>
      <x:c r="D10" s="152" t="str">
        <x:v>Package_TO_SOT_SMD:SOT-363_SC-70-6</x:v>
      </x:c>
      <x:c r="E10" s="153" t="n">
        <x:v>1</x:v>
      </x:c>
      <x:c r="F10" s="152" t="str">
        <x:v>YES</x:v>
      </x:c>
      <x:c r="G10" s="152" t="str"/>
      <x:c r="H10" s="152" t="str">
        <x:v>MPN_TO_SELECT</x:v>
      </x:c>
      <x:c r="I10" s="152" t="str"/>
      <x:c r="J10" s="152" t="str"/>
      <x:c r="K10" s="152" t="str"/>
      <x:c r="L10" s="152" t="str">
        <x:v>Supplier to propose</x:v>
      </x:c>
      <x:c r="M10" s="154"/>
      <x:c r="N10" s="154"/>
      <x:c r="O10" s="154"/>
      <x:c r="P10" s="155"/>
      <x:c r="Q10" s="155"/>
      <x:c r="R10" s="152" t="str">
        <x:v>Load switch GNSS; RON &lt;=200mR a 85C; slew controlado</x:v>
      </x:c>
      <x:c r="S10" s="156" t="n">
        <x:f>IF(OR(F10="NO",M10=""),0,E10*M10)</x:f>
        <x:v>0</x:v>
      </x:c>
      <x:c r="T10" s="156" t="n">
        <x:f>IF(OR(F10="NO",N10=""),0,E10*N10)</x:f>
        <x:v>0</x:v>
      </x:c>
      <x:c r="U10" s="157" t="n">
        <x:f>IF(OR(F10="NO",O10=""),0,E10*O10)</x:f>
        <x:v>0</x:v>
      </x:c>
    </x:row>
    <x:row r="11">
      <x:c r="A11" s="151" t="n">
        <x:v>9</x:v>
      </x:c>
      <x:c r="B11" s="152" t="str">
        <x:v>Y1</x:v>
      </x:c>
      <x:c r="C11" s="152" t="str">
        <x:v>32MHz NX2016SA</x:v>
      </x:c>
      <x:c r="D11" s="152" t="str">
        <x:v>Crystal:Crystal_SMD_2016-4Pin_2.0x1.6mm</x:v>
      </x:c>
      <x:c r="E11" s="153" t="n">
        <x:v>1</x:v>
      </x:c>
      <x:c r="F11" s="152" t="str">
        <x:v>YES</x:v>
      </x:c>
      <x:c r="G11" s="152" t="str"/>
      <x:c r="H11" s="152" t="str">
        <x:v>MPN_TO_SELECT</x:v>
      </x:c>
      <x:c r="I11" s="152" t="str"/>
      <x:c r="J11" s="152" t="str"/>
      <x:c r="K11" s="152" t="str"/>
      <x:c r="L11" s="152" t="str">
        <x:v>Supplier to propose</x:v>
      </x:c>
      <x:c r="M11" s="154"/>
      <x:c r="N11" s="154"/>
      <x:c r="O11" s="154"/>
      <x:c r="P11" s="155"/>
      <x:c r="Q11" s="155"/>
      <x:c r="R11" s="152" t="str">
        <x:v>HSE; pinos de carcaça 2/4 ao GND; cargas internas do STM32WL</x:v>
      </x:c>
      <x:c r="S11" s="156" t="n">
        <x:f>IF(OR(F11="NO",M11=""),0,E11*M11)</x:f>
        <x:v>0</x:v>
      </x:c>
      <x:c r="T11" s="156" t="n">
        <x:f>IF(OR(F11="NO",N11=""),0,E11*N11)</x:f>
        <x:v>0</x:v>
      </x:c>
      <x:c r="U11" s="157" t="n">
        <x:f>IF(OR(F11="NO",O11=""),0,E11*O11)</x:f>
        <x:v>0</x:v>
      </x:c>
    </x:row>
    <x:row r="12">
      <x:c r="A12" s="151" t="n">
        <x:v>10</x:v>
      </x:c>
      <x:c r="B12" s="152" t="str">
        <x:v>Y2</x:v>
      </x:c>
      <x:c r="C12" s="152" t="str">
        <x:v>32.768kHz NX2012SA</x:v>
      </x:c>
      <x:c r="D12" s="152" t="str">
        <x:v>Crystal:Crystal_SMD_2012-2Pin_2.0x1.2mm</x:v>
      </x:c>
      <x:c r="E12" s="153" t="n">
        <x:v>1</x:v>
      </x:c>
      <x:c r="F12" s="152" t="str">
        <x:v>YES</x:v>
      </x:c>
      <x:c r="G12" s="152" t="str"/>
      <x:c r="H12" s="152" t="str">
        <x:v>MPN_TO_SELECT</x:v>
      </x:c>
      <x:c r="I12" s="152" t="str"/>
      <x:c r="J12" s="152" t="str"/>
      <x:c r="K12" s="152" t="str"/>
      <x:c r="L12" s="152" t="str">
        <x:v>Supplier to propose</x:v>
      </x:c>
      <x:c r="M12" s="154"/>
      <x:c r="N12" s="154"/>
      <x:c r="O12" s="154"/>
      <x:c r="P12" s="155"/>
      <x:c r="Q12" s="155"/>
      <x:c r="R12" s="152" t="str">
        <x:v>LSE; cargas externas C35/C36</x:v>
      </x:c>
      <x:c r="S12" s="156" t="n">
        <x:f>IF(OR(F12="NO",M12=""),0,E12*M12)</x:f>
        <x:v>0</x:v>
      </x:c>
      <x:c r="T12" s="156" t="n">
        <x:f>IF(OR(F12="NO",N12=""),0,E12*N12)</x:f>
        <x:v>0</x:v>
      </x:c>
      <x:c r="U12" s="157" t="n">
        <x:f>IF(OR(F12="NO",O12=""),0,E12*O12)</x:f>
        <x:v>0</x:v>
      </x:c>
    </x:row>
    <x:row r="13">
      <x:c r="A13" s="151" t="n">
        <x:v>11</x:v>
      </x:c>
      <x:c r="B13" s="152" t="str">
        <x:v>L1</x:v>
      </x:c>
      <x:c r="C13" s="152" t="str">
        <x:v>4.1nH</x:v>
      </x:c>
      <x:c r="D13" s="152" t="str">
        <x:v>Inductor_SMD:L_0402_1005Metric</x:v>
      </x:c>
      <x:c r="E13" s="153" t="n">
        <x:v>1</x:v>
      </x:c>
      <x:c r="F13" s="152" t="str">
        <x:v>YES</x:v>
      </x:c>
      <x:c r="G13" s="152" t="str"/>
      <x:c r="H13" s="152" t="str">
        <x:v>MPN_TO_SELECT</x:v>
      </x:c>
      <x:c r="I13" s="152" t="str"/>
      <x:c r="J13" s="152" t="str"/>
      <x:c r="K13" s="152" t="str"/>
      <x:c r="L13" s="152" t="str">
        <x:v>Supplier to propose</x:v>
      </x:c>
      <x:c r="M13" s="154"/>
      <x:c r="N13" s="154"/>
      <x:c r="O13" s="154"/>
      <x:c r="P13" s="155"/>
      <x:c r="Q13" s="155"/>
      <x:c r="R13" s="152" t="str">
        <x:v>Casamento serie LP derivado</x:v>
      </x:c>
      <x:c r="S13" s="156" t="n">
        <x:f>IF(OR(F13="NO",M13=""),0,E13*M13)</x:f>
        <x:v>0</x:v>
      </x:c>
      <x:c r="T13" s="156" t="n">
        <x:f>IF(OR(F13="NO",N13=""),0,E13*N13)</x:f>
        <x:v>0</x:v>
      </x:c>
      <x:c r="U13" s="157" t="n">
        <x:f>IF(OR(F13="NO",O13=""),0,E13*O13)</x:f>
        <x:v>0</x:v>
      </x:c>
    </x:row>
    <x:row r="14">
      <x:c r="A14" s="151" t="n">
        <x:v>12</x:v>
      </x:c>
      <x:c r="B14" s="152" t="str">
        <x:v>C1</x:v>
      </x:c>
      <x:c r="C14" s="152" t="str">
        <x:v>5.6pF C0G</x:v>
      </x:c>
      <x:c r="D14" s="152" t="str">
        <x:v>Capacitor_SMD:C_0402_1005Metric</x:v>
      </x:c>
      <x:c r="E14" s="153" t="n">
        <x:v>1</x:v>
      </x:c>
      <x:c r="F14" s="152" t="str">
        <x:v>YES</x:v>
      </x:c>
      <x:c r="G14" s="152" t="str"/>
      <x:c r="H14" s="152" t="str">
        <x:v>MPN_TO_SELECT</x:v>
      </x:c>
      <x:c r="I14" s="152" t="str"/>
      <x:c r="J14" s="152" t="str"/>
      <x:c r="K14" s="152" t="str"/>
      <x:c r="L14" s="152" t="str">
        <x:v>Supplier to propose</x:v>
      </x:c>
      <x:c r="M14" s="154"/>
      <x:c r="N14" s="154"/>
      <x:c r="O14" s="154"/>
      <x:c r="P14" s="155"/>
      <x:c r="Q14" s="155"/>
      <x:c r="R14" s="152" t="str">
        <x:v>Casamento shunt LP</x:v>
      </x:c>
      <x:c r="S14" s="156" t="n">
        <x:f>IF(OR(F14="NO",M14=""),0,E14*M14)</x:f>
        <x:v>0</x:v>
      </x:c>
      <x:c r="T14" s="156" t="n">
        <x:f>IF(OR(F14="NO",N14=""),0,E14*N14)</x:f>
        <x:v>0</x:v>
      </x:c>
      <x:c r="U14" s="157" t="n">
        <x:f>IF(OR(F14="NO",O14=""),0,E14*O14)</x:f>
        <x:v>0</x:v>
      </x:c>
    </x:row>
    <x:row r="15">
      <x:c r="A15" s="151" t="n">
        <x:v>13</x:v>
      </x:c>
      <x:c r="B15" s="152" t="str">
        <x:v>L2</x:v>
      </x:c>
      <x:c r="C15" s="152" t="str">
        <x:v>3.1nH</x:v>
      </x:c>
      <x:c r="D15" s="152" t="str">
        <x:v>Inductor_SMD:L_0402_1005Metric</x:v>
      </x:c>
      <x:c r="E15" s="153" t="n">
        <x:v>1</x:v>
      </x:c>
      <x:c r="F15" s="152" t="str">
        <x:v>YES</x:v>
      </x:c>
      <x:c r="G15" s="152" t="str"/>
      <x:c r="H15" s="152" t="str">
        <x:v>MPN_TO_SELECT</x:v>
      </x:c>
      <x:c r="I15" s="152" t="str"/>
      <x:c r="J15" s="152" t="str"/>
      <x:c r="K15" s="152" t="str"/>
      <x:c r="L15" s="152" t="str">
        <x:v>Supplier to propose</x:v>
      </x:c>
      <x:c r="M15" s="154"/>
      <x:c r="N15" s="154"/>
      <x:c r="O15" s="154"/>
      <x:c r="P15" s="155"/>
      <x:c r="Q15" s="155"/>
      <x:c r="R15" s="152" t="str">
        <x:v>Notch segundo harmonico</x:v>
      </x:c>
      <x:c r="S15" s="156" t="n">
        <x:f>IF(OR(F15="NO",M15=""),0,E15*M15)</x:f>
        <x:v>0</x:v>
      </x:c>
      <x:c r="T15" s="156" t="n">
        <x:f>IF(OR(F15="NO",N15=""),0,E15*N15)</x:f>
        <x:v>0</x:v>
      </x:c>
      <x:c r="U15" s="157" t="n">
        <x:f>IF(OR(F15="NO",O15=""),0,E15*O15)</x:f>
        <x:v>0</x:v>
      </x:c>
    </x:row>
    <x:row r="16">
      <x:c r="A16" s="151" t="n">
        <x:v>14</x:v>
      </x:c>
      <x:c r="B16" s="152" t="str">
        <x:v>C2</x:v>
      </x:c>
      <x:c r="C16" s="152" t="str">
        <x:v>2.4pF C0G</x:v>
      </x:c>
      <x:c r="D16" s="152" t="str">
        <x:v>Capacitor_SMD:C_0402_1005Metric</x:v>
      </x:c>
      <x:c r="E16" s="153" t="n">
        <x:v>1</x:v>
      </x:c>
      <x:c r="F16" s="152" t="str">
        <x:v>YES</x:v>
      </x:c>
      <x:c r="G16" s="152" t="str"/>
      <x:c r="H16" s="152" t="str">
        <x:v>MPN_TO_SELECT</x:v>
      </x:c>
      <x:c r="I16" s="152" t="str"/>
      <x:c r="J16" s="152" t="str"/>
      <x:c r="K16" s="152" t="str"/>
      <x:c r="L16" s="152" t="str">
        <x:v>Supplier to propose</x:v>
      </x:c>
      <x:c r="M16" s="154"/>
      <x:c r="N16" s="154"/>
      <x:c r="O16" s="154"/>
      <x:c r="P16" s="155"/>
      <x:c r="Q16" s="155"/>
      <x:c r="R16" s="152" t="str">
        <x:v>Paralelo com L2</x:v>
      </x:c>
      <x:c r="S16" s="156" t="n">
        <x:f>IF(OR(F16="NO",M16=""),0,E16*M16)</x:f>
        <x:v>0</x:v>
      </x:c>
      <x:c r="T16" s="156" t="n">
        <x:f>IF(OR(F16="NO",N16=""),0,E16*N16)</x:f>
        <x:v>0</x:v>
      </x:c>
      <x:c r="U16" s="157" t="n">
        <x:f>IF(OR(F16="NO",O16=""),0,E16*O16)</x:f>
        <x:v>0</x:v>
      </x:c>
    </x:row>
    <x:row r="17">
      <x:c r="A17" s="151" t="n">
        <x:v>15</x:v>
      </x:c>
      <x:c r="B17" s="152" t="str">
        <x:v>C3</x:v>
      </x:c>
      <x:c r="C17" s="152" t="str">
        <x:v>3.3pF C0G</x:v>
      </x:c>
      <x:c r="D17" s="152" t="str">
        <x:v>Capacitor_SMD:C_0402_1005Metric</x:v>
      </x:c>
      <x:c r="E17" s="153" t="n">
        <x:v>1</x:v>
      </x:c>
      <x:c r="F17" s="152" t="str">
        <x:v>YES</x:v>
      </x:c>
      <x:c r="G17" s="152" t="str"/>
      <x:c r="H17" s="152" t="str">
        <x:v>MPN_TO_SELECT</x:v>
      </x:c>
      <x:c r="I17" s="152" t="str"/>
      <x:c r="J17" s="152" t="str"/>
      <x:c r="K17" s="152" t="str"/>
      <x:c r="L17" s="152" t="str">
        <x:v>Supplier to propose</x:v>
      </x:c>
      <x:c r="M17" s="154"/>
      <x:c r="N17" s="154"/>
      <x:c r="O17" s="154"/>
      <x:c r="P17" s="155"/>
      <x:c r="Q17" s="155"/>
      <x:c r="R17" s="152" t="str">
        <x:v>Shunt filtro pi</x:v>
      </x:c>
      <x:c r="S17" s="156" t="n">
        <x:f>IF(OR(F17="NO",M17=""),0,E17*M17)</x:f>
        <x:v>0</x:v>
      </x:c>
      <x:c r="T17" s="156" t="n">
        <x:f>IF(OR(F17="NO",N17=""),0,E17*N17)</x:f>
        <x:v>0</x:v>
      </x:c>
      <x:c r="U17" s="157" t="n">
        <x:f>IF(OR(F17="NO",O17=""),0,E17*O17)</x:f>
        <x:v>0</x:v>
      </x:c>
    </x:row>
    <x:row r="18">
      <x:c r="A18" s="151" t="n">
        <x:v>16</x:v>
      </x:c>
      <x:c r="B18" s="152" t="str">
        <x:v>C4</x:v>
      </x:c>
      <x:c r="C18" s="152" t="str">
        <x:v>33pF C0G</x:v>
      </x:c>
      <x:c r="D18" s="152" t="str">
        <x:v>Capacitor_SMD:C_0402_1005Metric</x:v>
      </x:c>
      <x:c r="E18" s="153" t="n">
        <x:v>1</x:v>
      </x:c>
      <x:c r="F18" s="152" t="str">
        <x:v>YES</x:v>
      </x:c>
      <x:c r="G18" s="152" t="str"/>
      <x:c r="H18" s="152" t="str">
        <x:v>MPN_TO_SELECT</x:v>
      </x:c>
      <x:c r="I18" s="152" t="str"/>
      <x:c r="J18" s="152" t="str"/>
      <x:c r="K18" s="152" t="str"/>
      <x:c r="L18" s="152" t="str">
        <x:v>Supplier to propose</x:v>
      </x:c>
      <x:c r="M18" s="154"/>
      <x:c r="N18" s="154"/>
      <x:c r="O18" s="154"/>
      <x:c r="P18" s="155"/>
      <x:c r="Q18" s="155"/>
      <x:c r="R18" s="152" t="str">
        <x:v>Bloqueio DC porta RF1/TX</x:v>
      </x:c>
      <x:c r="S18" s="156" t="n">
        <x:f>IF(OR(F18="NO",M18=""),0,E18*M18)</x:f>
        <x:v>0</x:v>
      </x:c>
      <x:c r="T18" s="156" t="n">
        <x:f>IF(OR(F18="NO",N18=""),0,E18*N18)</x:f>
        <x:v>0</x:v>
      </x:c>
      <x:c r="U18" s="157" t="n">
        <x:f>IF(OR(F18="NO",O18=""),0,E18*O18)</x:f>
        <x:v>0</x:v>
      </x:c>
    </x:row>
    <x:row r="19">
      <x:c r="A19" s="151" t="n">
        <x:v>17</x:v>
      </x:c>
      <x:c r="B19" s="152" t="str">
        <x:v>L3</x:v>
      </x:c>
      <x:c r="C19" s="152" t="str">
        <x:v>8.7nH</x:v>
      </x:c>
      <x:c r="D19" s="152" t="str">
        <x:v>Inductor_SMD:L_0402_1005Metric</x:v>
      </x:c>
      <x:c r="E19" s="153" t="n">
        <x:v>1</x:v>
      </x:c>
      <x:c r="F19" s="152" t="str">
        <x:v>YES</x:v>
      </x:c>
      <x:c r="G19" s="152" t="str"/>
      <x:c r="H19" s="152" t="str">
        <x:v>MPN_TO_SELECT</x:v>
      </x:c>
      <x:c r="I19" s="152" t="str"/>
      <x:c r="J19" s="152" t="str"/>
      <x:c r="K19" s="152" t="str"/>
      <x:c r="L19" s="152" t="str">
        <x:v>Supplier to propose</x:v>
      </x:c>
      <x:c r="M19" s="154"/>
      <x:c r="N19" s="154"/>
      <x:c r="O19" s="154"/>
      <x:c r="P19" s="155"/>
      <x:c r="Q19" s="155"/>
      <x:c r="R19" s="152" t="str">
        <x:v>Serie filtro pi</x:v>
      </x:c>
      <x:c r="S19" s="156" t="n">
        <x:f>IF(OR(F19="NO",M19=""),0,E19*M19)</x:f>
        <x:v>0</x:v>
      </x:c>
      <x:c r="T19" s="156" t="n">
        <x:f>IF(OR(F19="NO",N19=""),0,E19*N19)</x:f>
        <x:v>0</x:v>
      </x:c>
      <x:c r="U19" s="157" t="n">
        <x:f>IF(OR(F19="NO",O19=""),0,E19*O19)</x:f>
        <x:v>0</x:v>
      </x:c>
    </x:row>
    <x:row r="20">
      <x:c r="A20" s="151" t="n">
        <x:v>18</x:v>
      </x:c>
      <x:c r="B20" s="152" t="str">
        <x:v>C5</x:v>
      </x:c>
      <x:c r="C20" s="152" t="str">
        <x:v>3.3pF C0G</x:v>
      </x:c>
      <x:c r="D20" s="152" t="str">
        <x:v>Capacitor_SMD:C_0402_1005Metric</x:v>
      </x:c>
      <x:c r="E20" s="153" t="n">
        <x:v>1</x:v>
      </x:c>
      <x:c r="F20" s="152" t="str">
        <x:v>YES</x:v>
      </x:c>
      <x:c r="G20" s="152" t="str"/>
      <x:c r="H20" s="152" t="str">
        <x:v>MPN_TO_SELECT</x:v>
      </x:c>
      <x:c r="I20" s="152" t="str"/>
      <x:c r="J20" s="152" t="str"/>
      <x:c r="K20" s="152" t="str"/>
      <x:c r="L20" s="152" t="str">
        <x:v>Supplier to propose</x:v>
      </x:c>
      <x:c r="M20" s="154"/>
      <x:c r="N20" s="154"/>
      <x:c r="O20" s="154"/>
      <x:c r="P20" s="155"/>
      <x:c r="Q20" s="155"/>
      <x:c r="R20" s="152" t="str">
        <x:v>Shunt filtro pi</x:v>
      </x:c>
      <x:c r="S20" s="156" t="n">
        <x:f>IF(OR(F20="NO",M20=""),0,E20*M20)</x:f>
        <x:v>0</x:v>
      </x:c>
      <x:c r="T20" s="156" t="n">
        <x:f>IF(OR(F20="NO",N20=""),0,E20*N20)</x:f>
        <x:v>0</x:v>
      </x:c>
      <x:c r="U20" s="157" t="n">
        <x:f>IF(OR(F20="NO",O20=""),0,E20*O20)</x:f>
        <x:v>0</x:v>
      </x:c>
    </x:row>
    <x:row r="21">
      <x:c r="A21" s="151" t="n">
        <x:v>19</x:v>
      </x:c>
      <x:c r="B21" s="152" t="str">
        <x:v>L6</x:v>
      </x:c>
      <x:c r="C21" s="152" t="str">
        <x:v>47nH</x:v>
      </x:c>
      <x:c r="D21" s="152" t="str">
        <x:v>Inductor_SMD:L_0402_1005Metric</x:v>
      </x:c>
      <x:c r="E21" s="153" t="n">
        <x:v>1</x:v>
      </x:c>
      <x:c r="F21" s="152" t="str">
        <x:v>YES</x:v>
      </x:c>
      <x:c r="G21" s="152" t="str"/>
      <x:c r="H21" s="152" t="str">
        <x:v>MPN_TO_SELECT</x:v>
      </x:c>
      <x:c r="I21" s="152" t="str"/>
      <x:c r="J21" s="152" t="str"/>
      <x:c r="K21" s="152" t="str"/>
      <x:c r="L21" s="152" t="str">
        <x:v>Supplier to propose</x:v>
      </x:c>
      <x:c r="M21" s="154"/>
      <x:c r="N21" s="154"/>
      <x:c r="O21" s="154"/>
      <x:c r="P21" s="155"/>
      <x:c r="Q21" s="155"/>
      <x:c r="R21" s="152" t="str">
        <x:v>Choke VR_PA modo LP</x:v>
      </x:c>
      <x:c r="S21" s="156" t="n">
        <x:f>IF(OR(F21="NO",M21=""),0,E21*M21)</x:f>
        <x:v>0</x:v>
      </x:c>
      <x:c r="T21" s="156" t="n">
        <x:f>IF(OR(F21="NO",N21=""),0,E21*N21)</x:f>
        <x:v>0</x:v>
      </x:c>
      <x:c r="U21" s="157" t="n">
        <x:f>IF(OR(F21="NO",O21=""),0,E21*O21)</x:f>
        <x:v>0</x:v>
      </x:c>
    </x:row>
    <x:row r="22">
      <x:c r="A22" s="151" t="n">
        <x:v>20</x:v>
      </x:c>
      <x:c r="B22" s="152" t="str">
        <x:v>C9</x:v>
      </x:c>
      <x:c r="C22" s="152" t="str">
        <x:v>47nF</x:v>
      </x:c>
      <x:c r="D22" s="152" t="str">
        <x:v>Capacitor_SMD:C_0402_1005Metric</x:v>
      </x:c>
      <x:c r="E22" s="153" t="n">
        <x:v>1</x:v>
      </x:c>
      <x:c r="F22" s="152" t="str">
        <x:v>YES</x:v>
      </x:c>
      <x:c r="G22" s="152" t="str"/>
      <x:c r="H22" s="152" t="str">
        <x:v>MPN_TO_SELECT</x:v>
      </x:c>
      <x:c r="I22" s="152" t="str"/>
      <x:c r="J22" s="152" t="str"/>
      <x:c r="K22" s="152" t="str"/>
      <x:c r="L22" s="152" t="str">
        <x:v>Supplier to propose</x:v>
      </x:c>
      <x:c r="M22" s="154"/>
      <x:c r="N22" s="154"/>
      <x:c r="O22" s="154"/>
      <x:c r="P22" s="155"/>
      <x:c r="Q22" s="155"/>
      <x:c r="R22" s="152" t="str">
        <x:v>VR_PA</x:v>
      </x:c>
      <x:c r="S22" s="156" t="n">
        <x:f>IF(OR(F22="NO",M22=""),0,E22*M22)</x:f>
        <x:v>0</x:v>
      </x:c>
      <x:c r="T22" s="156" t="n">
        <x:f>IF(OR(F22="NO",N22=""),0,E22*N22)</x:f>
        <x:v>0</x:v>
      </x:c>
      <x:c r="U22" s="157" t="n">
        <x:f>IF(OR(F22="NO",O22=""),0,E22*O22)</x:f>
        <x:v>0</x:v>
      </x:c>
    </x:row>
    <x:row r="23">
      <x:c r="A23" s="151" t="n">
        <x:v>21</x:v>
      </x:c>
      <x:c r="B23" s="152" t="str">
        <x:v>C10</x:v>
      </x:c>
      <x:c r="C23" s="152" t="str">
        <x:v>68pF C0G</x:v>
      </x:c>
      <x:c r="D23" s="152" t="str">
        <x:v>Capacitor_SMD:C_0402_1005Metric</x:v>
      </x:c>
      <x:c r="E23" s="153" t="n">
        <x:v>1</x:v>
      </x:c>
      <x:c r="F23" s="152" t="str">
        <x:v>YES</x:v>
      </x:c>
      <x:c r="G23" s="152" t="str"/>
      <x:c r="H23" s="152" t="str">
        <x:v>MPN_TO_SELECT</x:v>
      </x:c>
      <x:c r="I23" s="152" t="str"/>
      <x:c r="J23" s="152" t="str"/>
      <x:c r="K23" s="152" t="str"/>
      <x:c r="L23" s="152" t="str">
        <x:v>Supplier to propose</x:v>
      </x:c>
      <x:c r="M23" s="154"/>
      <x:c r="N23" s="154"/>
      <x:c r="O23" s="154"/>
      <x:c r="P23" s="155"/>
      <x:c r="Q23" s="155"/>
      <x:c r="R23" s="152" t="str">
        <x:v>VR_PA</x:v>
      </x:c>
      <x:c r="S23" s="156" t="n">
        <x:f>IF(OR(F23="NO",M23=""),0,E23*M23)</x:f>
        <x:v>0</x:v>
      </x:c>
      <x:c r="T23" s="156" t="n">
        <x:f>IF(OR(F23="NO",N23=""),0,E23*N23)</x:f>
        <x:v>0</x:v>
      </x:c>
      <x:c r="U23" s="157" t="n">
        <x:f>IF(OR(F23="NO",O23=""),0,E23*O23)</x:f>
        <x:v>0</x:v>
      </x:c>
    </x:row>
    <x:row r="24">
      <x:c r="A24" s="151" t="n">
        <x:v>22</x:v>
      </x:c>
      <x:c r="B24" s="152" t="str">
        <x:v>L5</x:v>
      </x:c>
      <x:c r="C24" s="152" t="str">
        <x:v>11nH</x:v>
      </x:c>
      <x:c r="D24" s="152" t="str">
        <x:v>Inductor_SMD:L_0402_1005Metric</x:v>
      </x:c>
      <x:c r="E24" s="153" t="n">
        <x:v>1</x:v>
      </x:c>
      <x:c r="F24" s="152" t="str">
        <x:v>YES</x:v>
      </x:c>
      <x:c r="G24" s="152" t="str"/>
      <x:c r="H24" s="152" t="str">
        <x:v>MPN_TO_SELECT</x:v>
      </x:c>
      <x:c r="I24" s="152" t="str"/>
      <x:c r="J24" s="152" t="str"/>
      <x:c r="K24" s="152" t="str"/>
      <x:c r="L24" s="152" t="str">
        <x:v>Supplier to propose</x:v>
      </x:c>
      <x:c r="M24" s="154"/>
      <x:c r="N24" s="154"/>
      <x:c r="O24" s="154"/>
      <x:c r="P24" s="155"/>
      <x:c r="Q24" s="155"/>
      <x:c r="R24" s="152" t="str">
        <x:v>Entre RFI_P e RFI_N</x:v>
      </x:c>
      <x:c r="S24" s="156" t="n">
        <x:f>IF(OR(F24="NO",M24=""),0,E24*M24)</x:f>
        <x:v>0</x:v>
      </x:c>
      <x:c r="T24" s="156" t="n">
        <x:f>IF(OR(F24="NO",N24=""),0,E24*N24)</x:f>
        <x:v>0</x:v>
      </x:c>
      <x:c r="U24" s="157" t="n">
        <x:f>IF(OR(F24="NO",O24=""),0,E24*O24)</x:f>
        <x:v>0</x:v>
      </x:c>
    </x:row>
    <x:row r="25">
      <x:c r="A25" s="151" t="n">
        <x:v>23</x:v>
      </x:c>
      <x:c r="B25" s="152" t="str">
        <x:v>C11</x:v>
      </x:c>
      <x:c r="C25" s="152" t="str">
        <x:v>5.1pF C0G</x:v>
      </x:c>
      <x:c r="D25" s="152" t="str">
        <x:v>Capacitor_SMD:C_0402_1005Metric</x:v>
      </x:c>
      <x:c r="E25" s="153" t="n">
        <x:v>1</x:v>
      </x:c>
      <x:c r="F25" s="152" t="str">
        <x:v>YES</x:v>
      </x:c>
      <x:c r="G25" s="152" t="str"/>
      <x:c r="H25" s="152" t="str">
        <x:v>MPN_TO_SELECT</x:v>
      </x:c>
      <x:c r="I25" s="152" t="str"/>
      <x:c r="J25" s="152" t="str"/>
      <x:c r="K25" s="152" t="str"/>
      <x:c r="L25" s="152" t="str">
        <x:v>Supplier to propose</x:v>
      </x:c>
      <x:c r="M25" s="154"/>
      <x:c r="N25" s="154"/>
      <x:c r="O25" s="154"/>
      <x:c r="P25" s="155"/>
      <x:c r="Q25" s="155"/>
      <x:c r="R25" s="152" t="str">
        <x:v>Serie RX e bloqueio DC RF2</x:v>
      </x:c>
      <x:c r="S25" s="156" t="n">
        <x:f>IF(OR(F25="NO",M25=""),0,E25*M25)</x:f>
        <x:v>0</x:v>
      </x:c>
      <x:c r="T25" s="156" t="n">
        <x:f>IF(OR(F25="NO",N25=""),0,E25*N25)</x:f>
        <x:v>0</x:v>
      </x:c>
      <x:c r="U25" s="157" t="n">
        <x:f>IF(OR(F25="NO",O25=""),0,E25*O25)</x:f>
        <x:v>0</x:v>
      </x:c>
    </x:row>
    <x:row r="26">
      <x:c r="A26" s="151" t="n">
        <x:v>24</x:v>
      </x:c>
      <x:c r="B26" s="152" t="str">
        <x:v>C12</x:v>
      </x:c>
      <x:c r="C26" s="152" t="str">
        <x:v>2.9pF C0G</x:v>
      </x:c>
      <x:c r="D26" s="152" t="str">
        <x:v>Capacitor_SMD:C_0402_1005Metric</x:v>
      </x:c>
      <x:c r="E26" s="153" t="n">
        <x:v>1</x:v>
      </x:c>
      <x:c r="F26" s="152" t="str">
        <x:v>YES</x:v>
      </x:c>
      <x:c r="G26" s="152" t="str"/>
      <x:c r="H26" s="152" t="str">
        <x:v>MPN_TO_SELECT</x:v>
      </x:c>
      <x:c r="I26" s="152" t="str"/>
      <x:c r="J26" s="152" t="str"/>
      <x:c r="K26" s="152" t="str"/>
      <x:c r="L26" s="152" t="str">
        <x:v>Supplier to propose</x:v>
      </x:c>
      <x:c r="M26" s="154"/>
      <x:c r="N26" s="154"/>
      <x:c r="O26" s="154"/>
      <x:c r="P26" s="155"/>
      <x:c r="Q26" s="155"/>
      <x:c r="R26" s="152" t="str">
        <x:v>RFI_N para GND</x:v>
      </x:c>
      <x:c r="S26" s="156" t="n">
        <x:f>IF(OR(F26="NO",M26=""),0,E26*M26)</x:f>
        <x:v>0</x:v>
      </x:c>
      <x:c r="T26" s="156" t="n">
        <x:f>IF(OR(F26="NO",N26=""),0,E26*N26)</x:f>
        <x:v>0</x:v>
      </x:c>
      <x:c r="U26" s="157" t="n">
        <x:f>IF(OR(F26="NO",O26=""),0,E26*O26)</x:f>
        <x:v>0</x:v>
      </x:c>
    </x:row>
    <x:row r="27">
      <x:c r="A27" s="151" t="n">
        <x:v>25</x:v>
      </x:c>
      <x:c r="B27" s="152" t="str">
        <x:v>C13</x:v>
      </x:c>
      <x:c r="C27" s="152" t="str">
        <x:v>1pF C0G DNP</x:v>
      </x:c>
      <x:c r="D27" s="152" t="str">
        <x:v>Capacitor_SMD:C_0402_1005Metric</x:v>
      </x:c>
      <x:c r="E27" s="153" t="n">
        <x:v>1</x:v>
      </x:c>
      <x:c r="F27" s="152" t="str">
        <x:v>NO</x:v>
      </x:c>
      <x:c r="G27" s="152" t="str"/>
      <x:c r="H27" s="152" t="str">
        <x:v>MPN_TO_SELECT</x:v>
      </x:c>
      <x:c r="I27" s="152" t="str"/>
      <x:c r="J27" s="152" t="str"/>
      <x:c r="K27" s="152" t="str"/>
      <x:c r="L27" s="152" t="str">
        <x:v>Supplier to propose</x:v>
      </x:c>
      <x:c r="M27" s="154"/>
      <x:c r="N27" s="154"/>
      <x:c r="O27" s="154"/>
      <x:c r="P27" s="155"/>
      <x:c r="Q27" s="155"/>
      <x:c r="R27" s="152" t="str">
        <x:v>Opcional; nao popular</x:v>
      </x:c>
      <x:c r="S27" s="156" t="n">
        <x:f>IF(OR(F27="NO",M27=""),0,E27*M27)</x:f>
        <x:v>0</x:v>
      </x:c>
      <x:c r="T27" s="156" t="n">
        <x:f>IF(OR(F27="NO",N27=""),0,E27*N27)</x:f>
        <x:v>0</x:v>
      </x:c>
      <x:c r="U27" s="157" t="n">
        <x:f>IF(OR(F27="NO",O27=""),0,E27*O27)</x:f>
        <x:v>0</x:v>
      </x:c>
    </x:row>
    <x:row r="28">
      <x:c r="A28" s="151" t="n">
        <x:v>26</x:v>
      </x:c>
      <x:c r="B28" s="152" t="str">
        <x:v>C6</x:v>
      </x:c>
      <x:c r="C28" s="152" t="str">
        <x:v>33pF C0G</x:v>
      </x:c>
      <x:c r="D28" s="152" t="str">
        <x:v>Capacitor_SMD:C_0402_1005Metric</x:v>
      </x:c>
      <x:c r="E28" s="153" t="n">
        <x:v>1</x:v>
      </x:c>
      <x:c r="F28" s="152" t="str">
        <x:v>YES</x:v>
      </x:c>
      <x:c r="G28" s="152" t="str"/>
      <x:c r="H28" s="152" t="str">
        <x:v>MPN_TO_SELECT</x:v>
      </x:c>
      <x:c r="I28" s="152" t="str"/>
      <x:c r="J28" s="152" t="str"/>
      <x:c r="K28" s="152" t="str"/>
      <x:c r="L28" s="152" t="str">
        <x:v>Supplier to propose</x:v>
      </x:c>
      <x:c r="M28" s="154"/>
      <x:c r="N28" s="154"/>
      <x:c r="O28" s="154"/>
      <x:c r="P28" s="155"/>
      <x:c r="Q28" s="155"/>
      <x:c r="R28" s="152" t="str">
        <x:v>Bloqueio DC da porta RFC</x:v>
      </x:c>
      <x:c r="S28" s="156" t="n">
        <x:f>IF(OR(F28="NO",M28=""),0,E28*M28)</x:f>
        <x:v>0</x:v>
      </x:c>
      <x:c r="T28" s="156" t="n">
        <x:f>IF(OR(F28="NO",N28=""),0,E28*N28)</x:f>
        <x:v>0</x:v>
      </x:c>
      <x:c r="U28" s="157" t="n">
        <x:f>IF(OR(F28="NO",O28=""),0,E28*O28)</x:f>
        <x:v>0</x:v>
      </x:c>
    </x:row>
    <x:row r="29">
      <x:c r="A29" s="151" t="n">
        <x:v>27</x:v>
      </x:c>
      <x:c r="B29" s="152" t="str">
        <x:v>C7</x:v>
      </x:c>
      <x:c r="C29" s="152" t="str">
        <x:v>3.3pF C0G</x:v>
      </x:c>
      <x:c r="D29" s="152" t="str">
        <x:v>Capacitor_SMD:C_0402_1005Metric</x:v>
      </x:c>
      <x:c r="E29" s="153" t="n">
        <x:v>1</x:v>
      </x:c>
      <x:c r="F29" s="152" t="str">
        <x:v>YES</x:v>
      </x:c>
      <x:c r="G29" s="152" t="str"/>
      <x:c r="H29" s="152" t="str">
        <x:v>MPN_TO_SELECT</x:v>
      </x:c>
      <x:c r="I29" s="152" t="str"/>
      <x:c r="J29" s="152" t="str"/>
      <x:c r="K29" s="152" t="str"/>
      <x:c r="L29" s="152" t="str">
        <x:v>Supplier to propose</x:v>
      </x:c>
      <x:c r="M29" s="154"/>
      <x:c r="N29" s="154"/>
      <x:c r="O29" s="154"/>
      <x:c r="P29" s="155"/>
      <x:c r="Q29" s="155"/>
      <x:c r="R29" s="152" t="str">
        <x:v>Pi da antena 915</x:v>
      </x:c>
      <x:c r="S29" s="156" t="n">
        <x:f>IF(OR(F29="NO",M29=""),0,E29*M29)</x:f>
        <x:v>0</x:v>
      </x:c>
      <x:c r="T29" s="156" t="n">
        <x:f>IF(OR(F29="NO",N29=""),0,E29*N29)</x:f>
        <x:v>0</x:v>
      </x:c>
      <x:c r="U29" s="157" t="n">
        <x:f>IF(OR(F29="NO",O29=""),0,E29*O29)</x:f>
        <x:v>0</x:v>
      </x:c>
    </x:row>
    <x:row r="30">
      <x:c r="A30" s="151" t="n">
        <x:v>28</x:v>
      </x:c>
      <x:c r="B30" s="152" t="str">
        <x:v>L4</x:v>
      </x:c>
      <x:c r="C30" s="152" t="str">
        <x:v>8.7nH</x:v>
      </x:c>
      <x:c r="D30" s="152" t="str">
        <x:v>Inductor_SMD:L_0402_1005Metric</x:v>
      </x:c>
      <x:c r="E30" s="153" t="n">
        <x:v>1</x:v>
      </x:c>
      <x:c r="F30" s="152" t="str">
        <x:v>YES</x:v>
      </x:c>
      <x:c r="G30" s="152" t="str"/>
      <x:c r="H30" s="152" t="str">
        <x:v>MPN_TO_SELECT</x:v>
      </x:c>
      <x:c r="I30" s="152" t="str"/>
      <x:c r="J30" s="152" t="str"/>
      <x:c r="K30" s="152" t="str"/>
      <x:c r="L30" s="152" t="str">
        <x:v>Supplier to propose</x:v>
      </x:c>
      <x:c r="M30" s="154"/>
      <x:c r="N30" s="154"/>
      <x:c r="O30" s="154"/>
      <x:c r="P30" s="155"/>
      <x:c r="Q30" s="155"/>
      <x:c r="R30" s="152" t="str">
        <x:v>Pi da antena 915</x:v>
      </x:c>
      <x:c r="S30" s="156" t="n">
        <x:f>IF(OR(F30="NO",M30=""),0,E30*M30)</x:f>
        <x:v>0</x:v>
      </x:c>
      <x:c r="T30" s="156" t="n">
        <x:f>IF(OR(F30="NO",N30=""),0,E30*N30)</x:f>
        <x:v>0</x:v>
      </x:c>
      <x:c r="U30" s="157" t="n">
        <x:f>IF(OR(F30="NO",O30=""),0,E30*O30)</x:f>
        <x:v>0</x:v>
      </x:c>
    </x:row>
    <x:row r="31">
      <x:c r="A31" s="151" t="n">
        <x:v>29</x:v>
      </x:c>
      <x:c r="B31" s="152" t="str">
        <x:v>C8</x:v>
      </x:c>
      <x:c r="C31" s="152" t="str">
        <x:v>3.3pF C0G</x:v>
      </x:c>
      <x:c r="D31" s="152" t="str">
        <x:v>Capacitor_SMD:C_0402_1005Metric</x:v>
      </x:c>
      <x:c r="E31" s="153" t="n">
        <x:v>1</x:v>
      </x:c>
      <x:c r="F31" s="152" t="str">
        <x:v>YES</x:v>
      </x:c>
      <x:c r="G31" s="152" t="str"/>
      <x:c r="H31" s="152" t="str">
        <x:v>MPN_TO_SELECT</x:v>
      </x:c>
      <x:c r="I31" s="152" t="str"/>
      <x:c r="J31" s="152" t="str"/>
      <x:c r="K31" s="152" t="str"/>
      <x:c r="L31" s="152" t="str">
        <x:v>Supplier to propose</x:v>
      </x:c>
      <x:c r="M31" s="154"/>
      <x:c r="N31" s="154"/>
      <x:c r="O31" s="154"/>
      <x:c r="P31" s="155"/>
      <x:c r="Q31" s="155"/>
      <x:c r="R31" s="152" t="str">
        <x:v>Pi da antena 915</x:v>
      </x:c>
      <x:c r="S31" s="156" t="n">
        <x:f>IF(OR(F31="NO",M31=""),0,E31*M31)</x:f>
        <x:v>0</x:v>
      </x:c>
      <x:c r="T31" s="156" t="n">
        <x:f>IF(OR(F31="NO",N31=""),0,E31*N31)</x:f>
        <x:v>0</x:v>
      </x:c>
      <x:c r="U31" s="157" t="n">
        <x:f>IF(OR(F31="NO",O31=""),0,E31*O31)</x:f>
        <x:v>0</x:v>
      </x:c>
    </x:row>
    <x:row r="32">
      <x:c r="A32" s="151" t="n">
        <x:v>30</x:v>
      </x:c>
      <x:c r="B32" s="152" t="str">
        <x:v>ANT1</x:v>
      </x:c>
      <x:c r="C32" s="152" t="str">
        <x:v>IFA 915MHz em trilha</x:v>
      </x:c>
      <x:c r="D32" s="152" t="str">
        <x:v>bm-tag:ANT_IFA_915</x:v>
      </x:c>
      <x:c r="E32" s="153" t="n">
        <x:v>1</x:v>
      </x:c>
      <x:c r="F32" s="152" t="str">
        <x:v>YES</x:v>
      </x:c>
      <x:c r="G32" s="152" t="str"/>
      <x:c r="H32" s="152" t="str">
        <x:v>CUSTOM_FOOTPRINT</x:v>
      </x:c>
      <x:c r="I32" s="152" t="str"/>
      <x:c r="J32" s="152" t="str"/>
      <x:c r="K32" s="152" t="str"/>
      <x:c r="L32" s="152" t="str">
        <x:v>Supplier engineering review</x:v>
      </x:c>
      <x:c r="M32" s="154"/>
      <x:c r="N32" s="154"/>
      <x:c r="O32" s="154"/>
      <x:c r="P32" s="155"/>
      <x:c r="Q32" s="155"/>
      <x:c r="R32" s="152" t="str">
        <x:v>Geometria por simulacao EM</x:v>
      </x:c>
      <x:c r="S32" s="156" t="n">
        <x:f>IF(OR(F32="NO",M32=""),0,E32*M32)</x:f>
        <x:v>0</x:v>
      </x:c>
      <x:c r="T32" s="156" t="n">
        <x:f>IF(OR(F32="NO",N32=""),0,E32*N32)</x:f>
        <x:v>0</x:v>
      </x:c>
      <x:c r="U32" s="157" t="n">
        <x:f>IF(OR(F32="NO",O32=""),0,E32*O32)</x:f>
        <x:v>0</x:v>
      </x:c>
    </x:row>
    <x:row r="33">
      <x:c r="A33" s="151" t="n">
        <x:v>31</x:v>
      </x:c>
      <x:c r="B33" s="152" t="str">
        <x:v>ANT2</x:v>
      </x:c>
      <x:c r="C33" s="152" t="str">
        <x:v>ANT161575ST-1202A1</x:v>
      </x:c>
      <x:c r="D33" s="152" t="str">
        <x:v>bm-tag:ANT_CHIP_1575</x:v>
      </x:c>
      <x:c r="E33" s="153" t="n">
        <x:v>1</x:v>
      </x:c>
      <x:c r="F33" s="152" t="str">
        <x:v>YES</x:v>
      </x:c>
      <x:c r="G33" s="152" t="str">
        <x:v>C5587701</x:v>
      </x:c>
      <x:c r="H33" s="152" t="str">
        <x:v>CUSTOM_FOOTPRINT</x:v>
      </x:c>
      <x:c r="I33" s="152" t="str"/>
      <x:c r="J33" s="152" t="str"/>
      <x:c r="K33" s="152" t="str"/>
      <x:c r="L33" s="152" t="str">
        <x:v>Supplier engineering review</x:v>
      </x:c>
      <x:c r="M33" s="154"/>
      <x:c r="N33" s="154"/>
      <x:c r="O33" s="154"/>
      <x:c r="P33" s="155"/>
      <x:c r="Q33" s="155"/>
      <x:c r="R33" s="152" t="str">
        <x:v>Antena GNSS linear</x:v>
      </x:c>
      <x:c r="S33" s="156" t="n">
        <x:f>IF(OR(F33="NO",M33=""),0,E33*M33)</x:f>
        <x:v>0</x:v>
      </x:c>
      <x:c r="T33" s="156" t="n">
        <x:f>IF(OR(F33="NO",N33=""),0,E33*N33)</x:f>
        <x:v>0</x:v>
      </x:c>
      <x:c r="U33" s="157" t="n">
        <x:f>IF(OR(F33="NO",O33=""),0,E33*O33)</x:f>
        <x:v>0</x:v>
      </x:c>
    </x:row>
    <x:row r="34">
      <x:c r="A34" s="151" t="n">
        <x:v>32</x:v>
      </x:c>
      <x:c r="B34" s="152" t="str">
        <x:v>D1</x:v>
      </x:c>
      <x:c r="C34" s="152" t="str">
        <x:v>TVS &lt;0.5pF</x:v>
      </x:c>
      <x:c r="D34" s="152" t="str">
        <x:v>Diode_SMD:D_0402_1005Metric</x:v>
      </x:c>
      <x:c r="E34" s="153" t="n">
        <x:v>1</x:v>
      </x:c>
      <x:c r="F34" s="152" t="str">
        <x:v>YES</x:v>
      </x:c>
      <x:c r="G34" s="152" t="str"/>
      <x:c r="H34" s="152" t="str">
        <x:v>MPN_TO_SELECT</x:v>
      </x:c>
      <x:c r="I34" s="152" t="str"/>
      <x:c r="J34" s="152" t="str"/>
      <x:c r="K34" s="152" t="str"/>
      <x:c r="L34" s="152" t="str">
        <x:v>Supplier to propose</x:v>
      </x:c>
      <x:c r="M34" s="154"/>
      <x:c r="N34" s="154"/>
      <x:c r="O34" s="154"/>
      <x:c r="P34" s="155"/>
      <x:c r="Q34" s="155"/>
      <x:c r="R34" s="152" t="str">
        <x:v>ESD antena 915</x:v>
      </x:c>
      <x:c r="S34" s="156" t="n">
        <x:f>IF(OR(F34="NO",M34=""),0,E34*M34)</x:f>
        <x:v>0</x:v>
      </x:c>
      <x:c r="T34" s="156" t="n">
        <x:f>IF(OR(F34="NO",N34=""),0,E34*N34)</x:f>
        <x:v>0</x:v>
      </x:c>
      <x:c r="U34" s="157" t="n">
        <x:f>IF(OR(F34="NO",O34=""),0,E34*O34)</x:f>
        <x:v>0</x:v>
      </x:c>
    </x:row>
    <x:row r="35">
      <x:c r="A35" s="151" t="n">
        <x:v>33</x:v>
      </x:c>
      <x:c r="B35" s="152" t="str">
        <x:v>D2</x:v>
      </x:c>
      <x:c r="C35" s="152" t="str">
        <x:v>TVS &lt;0.5pF</x:v>
      </x:c>
      <x:c r="D35" s="152" t="str">
        <x:v>Diode_SMD:D_0402_1005Metric</x:v>
      </x:c>
      <x:c r="E35" s="153" t="n">
        <x:v>1</x:v>
      </x:c>
      <x:c r="F35" s="152" t="str">
        <x:v>YES</x:v>
      </x:c>
      <x:c r="G35" s="152" t="str"/>
      <x:c r="H35" s="152" t="str">
        <x:v>MPN_TO_SELECT</x:v>
      </x:c>
      <x:c r="I35" s="152" t="str"/>
      <x:c r="J35" s="152" t="str"/>
      <x:c r="K35" s="152" t="str"/>
      <x:c r="L35" s="152" t="str">
        <x:v>Supplier to propose</x:v>
      </x:c>
      <x:c r="M35" s="154"/>
      <x:c r="N35" s="154"/>
      <x:c r="O35" s="154"/>
      <x:c r="P35" s="155"/>
      <x:c r="Q35" s="155"/>
      <x:c r="R35" s="152" t="str">
        <x:v>ESD antena GNSS</x:v>
      </x:c>
      <x:c r="S35" s="156" t="n">
        <x:f>IF(OR(F35="NO",M35=""),0,E35*M35)</x:f>
        <x:v>0</x:v>
      </x:c>
      <x:c r="T35" s="156" t="n">
        <x:f>IF(OR(F35="NO",N35=""),0,E35*N35)</x:f>
        <x:v>0</x:v>
      </x:c>
      <x:c r="U35" s="157" t="n">
        <x:f>IF(OR(F35="NO",O35=""),0,E35*O35)</x:f>
        <x:v>0</x:v>
      </x:c>
    </x:row>
    <x:row r="36">
      <x:c r="A36" s="151" t="n">
        <x:v>34</x:v>
      </x:c>
      <x:c r="B36" s="152" t="str">
        <x:v>L7</x:v>
      </x:c>
      <x:c r="C36" s="152" t="str">
        <x:v>15uH</x:v>
      </x:c>
      <x:c r="D36" s="152" t="str">
        <x:v>Inductor_SMD:L_0805_2012Metric</x:v>
      </x:c>
      <x:c r="E36" s="153" t="n">
        <x:v>1</x:v>
      </x:c>
      <x:c r="F36" s="152" t="str">
        <x:v>YES</x:v>
      </x:c>
      <x:c r="G36" s="152" t="str"/>
      <x:c r="H36" s="152" t="str">
        <x:v>MPN_TO_SELECT</x:v>
      </x:c>
      <x:c r="I36" s="152" t="str"/>
      <x:c r="J36" s="152" t="str"/>
      <x:c r="K36" s="152" t="str"/>
      <x:c r="L36" s="152" t="str">
        <x:v>Supplier to propose</x:v>
      </x:c>
      <x:c r="M36" s="154"/>
      <x:c r="N36" s="154"/>
      <x:c r="O36" s="154"/>
      <x:c r="P36" s="155"/>
      <x:c r="Q36" s="155"/>
      <x:c r="R36" s="152" t="str">
        <x:v>VLXSMPS para VFBSMPS</x:v>
      </x:c>
      <x:c r="S36" s="156" t="n">
        <x:f>IF(OR(F36="NO",M36=""),0,E36*M36)</x:f>
        <x:v>0</x:v>
      </x:c>
      <x:c r="T36" s="156" t="n">
        <x:f>IF(OR(F36="NO",N36=""),0,E36*N36)</x:f>
        <x:v>0</x:v>
      </x:c>
      <x:c r="U36" s="157" t="n">
        <x:f>IF(OR(F36="NO",O36=""),0,E36*O36)</x:f>
        <x:v>0</x:v>
      </x:c>
    </x:row>
    <x:row r="37">
      <x:c r="A37" s="151" t="n">
        <x:v>35</x:v>
      </x:c>
      <x:c r="B37" s="152" t="str">
        <x:v>C40</x:v>
      </x:c>
      <x:c r="C37" s="152" t="str">
        <x:v>470nF</x:v>
      </x:c>
      <x:c r="D37" s="152" t="str">
        <x:v>Capacitor_SMD:C_0402_1005Metric</x:v>
      </x:c>
      <x:c r="E37" s="153" t="n">
        <x:v>1</x:v>
      </x:c>
      <x:c r="F37" s="152" t="str">
        <x:v>YES</x:v>
      </x:c>
      <x:c r="G37" s="152" t="str"/>
      <x:c r="H37" s="152" t="str">
        <x:v>MPN_TO_SELECT</x:v>
      </x:c>
      <x:c r="I37" s="152" t="str"/>
      <x:c r="J37" s="152" t="str"/>
      <x:c r="K37" s="152" t="str"/>
      <x:c r="L37" s="152" t="str">
        <x:v>Supplier to propose</x:v>
      </x:c>
      <x:c r="M37" s="154"/>
      <x:c r="N37" s="154"/>
      <x:c r="O37" s="154"/>
      <x:c r="P37" s="155"/>
      <x:c r="Q37" s="155"/>
      <x:c r="R37" s="152" t="str">
        <x:v>VFBSMPS</x:v>
      </x:c>
      <x:c r="S37" s="156" t="n">
        <x:f>IF(OR(F37="NO",M37=""),0,E37*M37)</x:f>
        <x:v>0</x:v>
      </x:c>
      <x:c r="T37" s="156" t="n">
        <x:f>IF(OR(F37="NO",N37=""),0,E37*N37)</x:f>
        <x:v>0</x:v>
      </x:c>
      <x:c r="U37" s="157" t="n">
        <x:f>IF(OR(F37="NO",O37=""),0,E37*O37)</x:f>
        <x:v>0</x:v>
      </x:c>
    </x:row>
    <x:row r="38">
      <x:c r="A38" s="151" t="n">
        <x:v>36</x:v>
      </x:c>
      <x:c r="B38" s="152" t="str">
        <x:v>L8</x:v>
      </x:c>
      <x:c r="C38" s="152" t="str">
        <x:v>2.2uH</x:v>
      </x:c>
      <x:c r="D38" s="152" t="str">
        <x:v>Inductor_SMD:L_0603_1608Metric</x:v>
      </x:c>
      <x:c r="E38" s="153" t="n">
        <x:v>1</x:v>
      </x:c>
      <x:c r="F38" s="152" t="str">
        <x:v>YES</x:v>
      </x:c>
      <x:c r="G38" s="152" t="str"/>
      <x:c r="H38" s="152" t="str">
        <x:v>MPN_TO_SELECT</x:v>
      </x:c>
      <x:c r="I38" s="152" t="str"/>
      <x:c r="J38" s="152" t="str"/>
      <x:c r="K38" s="152" t="str"/>
      <x:c r="L38" s="152" t="str">
        <x:v>Supplier to propose</x:v>
      </x:c>
      <x:c r="M38" s="154"/>
      <x:c r="N38" s="154"/>
      <x:c r="O38" s="154"/>
      <x:c r="P38" s="155"/>
      <x:c r="Q38" s="155"/>
      <x:c r="R38" s="152" t="str">
        <x:v>TPS62840</x:v>
      </x:c>
      <x:c r="S38" s="156" t="n">
        <x:f>IF(OR(F38="NO",M38=""),0,E38*M38)</x:f>
        <x:v>0</x:v>
      </x:c>
      <x:c r="T38" s="156" t="n">
        <x:f>IF(OR(F38="NO",N38=""),0,E38*N38)</x:f>
        <x:v>0</x:v>
      </x:c>
      <x:c r="U38" s="157" t="n">
        <x:f>IF(OR(F38="NO",O38=""),0,E38*O38)</x:f>
        <x:v>0</x:v>
      </x:c>
    </x:row>
    <x:row r="39">
      <x:c r="A39" s="151" t="n">
        <x:v>37</x:v>
      </x:c>
      <x:c r="B39" s="152" t="str">
        <x:v>C41</x:v>
      </x:c>
      <x:c r="C39" s="152" t="str">
        <x:v>10uF X5R</x:v>
      </x:c>
      <x:c r="D39" s="152" t="str">
        <x:v>Capacitor_SMD:C_0805_2012Metric</x:v>
      </x:c>
      <x:c r="E39" s="153" t="n">
        <x:v>1</x:v>
      </x:c>
      <x:c r="F39" s="152" t="str">
        <x:v>YES</x:v>
      </x:c>
      <x:c r="G39" s="152" t="str"/>
      <x:c r="H39" s="152" t="str">
        <x:v>MPN_TO_SELECT</x:v>
      </x:c>
      <x:c r="I39" s="152" t="str"/>
      <x:c r="J39" s="152" t="str"/>
      <x:c r="K39" s="152" t="str"/>
      <x:c r="L39" s="152" t="str">
        <x:v>Supplier to propose</x:v>
      </x:c>
      <x:c r="M39" s="154"/>
      <x:c r="N39" s="154"/>
      <x:c r="O39" s="154"/>
      <x:c r="P39" s="155"/>
      <x:c r="Q39" s="155"/>
      <x:c r="R39" s="152" t="str">
        <x:v>Entrada do buck; fonte de alta impedancia</x:v>
      </x:c>
      <x:c r="S39" s="156" t="n">
        <x:f>IF(OR(F39="NO",M39=""),0,E39*M39)</x:f>
        <x:v>0</x:v>
      </x:c>
      <x:c r="T39" s="156" t="n">
        <x:f>IF(OR(F39="NO",N39=""),0,E39*N39)</x:f>
        <x:v>0</x:v>
      </x:c>
      <x:c r="U39" s="157" t="n">
        <x:f>IF(OR(F39="NO",O39=""),0,E39*O39)</x:f>
        <x:v>0</x:v>
      </x:c>
    </x:row>
    <x:row r="40">
      <x:c r="A40" s="151" t="n">
        <x:v>38</x:v>
      </x:c>
      <x:c r="B40" s="152" t="str">
        <x:v>C42</x:v>
      </x:c>
      <x:c r="C40" s="152" t="str">
        <x:v>22uF X5R</x:v>
      </x:c>
      <x:c r="D40" s="152" t="str">
        <x:v>Capacitor_SMD:C_0805_2012Metric</x:v>
      </x:c>
      <x:c r="E40" s="153" t="n">
        <x:v>1</x:v>
      </x:c>
      <x:c r="F40" s="152" t="str">
        <x:v>YES</x:v>
      </x:c>
      <x:c r="G40" s="152" t="str"/>
      <x:c r="H40" s="152" t="str">
        <x:v>MPN_TO_SELECT</x:v>
      </x:c>
      <x:c r="I40" s="152" t="str"/>
      <x:c r="J40" s="152" t="str"/>
      <x:c r="K40" s="152" t="str"/>
      <x:c r="L40" s="152" t="str">
        <x:v>Supplier to propose</x:v>
      </x:c>
      <x:c r="M40" s="154"/>
      <x:c r="N40" s="154"/>
      <x:c r="O40" s="154"/>
      <x:c r="P40" s="155"/>
      <x:c r="Q40" s="155"/>
      <x:c r="R40" s="152" t="str">
        <x:v>Saida efetiva &gt;=10uF</x:v>
      </x:c>
      <x:c r="S40" s="156" t="n">
        <x:f>IF(OR(F40="NO",M40=""),0,E40*M40)</x:f>
        <x:v>0</x:v>
      </x:c>
      <x:c r="T40" s="156" t="n">
        <x:f>IF(OR(F40="NO",N40=""),0,E40*N40)</x:f>
        <x:v>0</x:v>
      </x:c>
      <x:c r="U40" s="157" t="n">
        <x:f>IF(OR(F40="NO",O40=""),0,E40*O40)</x:f>
        <x:v>0</x:v>
      </x:c>
    </x:row>
    <x:row r="41">
      <x:c r="A41" s="151" t="n">
        <x:v>39</x:v>
      </x:c>
      <x:c r="B41" s="152" t="str">
        <x:v>R6</x:v>
      </x:c>
      <x:c r="C41" s="152" t="str">
        <x:v>267k 1%</x:v>
      </x:c>
      <x:c r="D41" s="152" t="str">
        <x:v>Resistor_SMD:R_0402_1005Metric</x:v>
      </x:c>
      <x:c r="E41" s="153" t="n">
        <x:v>1</x:v>
      </x:c>
      <x:c r="F41" s="152" t="str">
        <x:v>YES</x:v>
      </x:c>
      <x:c r="G41" s="152" t="str"/>
      <x:c r="H41" s="152" t="str">
        <x:v>MPN_TO_SELECT</x:v>
      </x:c>
      <x:c r="I41" s="152" t="str"/>
      <x:c r="J41" s="152" t="str"/>
      <x:c r="K41" s="152" t="str"/>
      <x:c r="L41" s="152" t="str">
        <x:v>Supplier to propose</x:v>
      </x:c>
      <x:c r="M41" s="154"/>
      <x:c r="N41" s="154"/>
      <x:c r="O41" s="154"/>
      <x:c r="P41" s="155"/>
      <x:c r="Q41" s="155"/>
      <x:c r="R41" s="152" t="str">
        <x:v>VSET=3.3V no TPS62840DLC</x:v>
      </x:c>
      <x:c r="S41" s="156" t="n">
        <x:f>IF(OR(F41="NO",M41=""),0,E41*M41)</x:f>
        <x:v>0</x:v>
      </x:c>
      <x:c r="T41" s="156" t="n">
        <x:f>IF(OR(F41="NO",N41=""),0,E41*N41)</x:f>
        <x:v>0</x:v>
      </x:c>
      <x:c r="U41" s="157" t="n">
        <x:f>IF(OR(F41="NO",O41=""),0,E41*O41)</x:f>
        <x:v>0</x:v>
      </x:c>
    </x:row>
    <x:row r="42">
      <x:c r="A42" s="151" t="n">
        <x:v>40</x:v>
      </x:c>
      <x:c r="B42" s="152" t="str">
        <x:v>C21</x:v>
      </x:c>
      <x:c r="C42" s="152" t="str">
        <x:v>100nF</x:v>
      </x:c>
      <x:c r="D42" s="152" t="str">
        <x:v>Capacitor_SMD:C_0402_1005Metric</x:v>
      </x:c>
      <x:c r="E42" s="153" t="n">
        <x:v>1</x:v>
      </x:c>
      <x:c r="F42" s="152" t="str">
        <x:v>YES</x:v>
      </x:c>
      <x:c r="G42" s="152" t="str"/>
      <x:c r="H42" s="152" t="str">
        <x:v>MPN_TO_SELECT</x:v>
      </x:c>
      <x:c r="I42" s="152" t="str"/>
      <x:c r="J42" s="152" t="str"/>
      <x:c r="K42" s="152" t="str"/>
      <x:c r="L42" s="152" t="str">
        <x:v>Supplier to propose</x:v>
      </x:c>
      <x:c r="M42" s="154"/>
      <x:c r="N42" s="154"/>
      <x:c r="O42" s="154"/>
      <x:c r="P42" s="155"/>
      <x:c r="Q42" s="155"/>
      <x:c r="R42" s="152" t="str">
        <x:v>U1 VDD pino 11</x:v>
      </x:c>
      <x:c r="S42" s="156" t="n">
        <x:f>IF(OR(F42="NO",M42=""),0,E42*M42)</x:f>
        <x:v>0</x:v>
      </x:c>
      <x:c r="T42" s="156" t="n">
        <x:f>IF(OR(F42="NO",N42=""),0,E42*N42)</x:f>
        <x:v>0</x:v>
      </x:c>
      <x:c r="U42" s="157" t="n">
        <x:f>IF(OR(F42="NO",O42=""),0,E42*O42)</x:f>
        <x:v>0</x:v>
      </x:c>
    </x:row>
    <x:row r="43">
      <x:c r="A43" s="151" t="n">
        <x:v>41</x:v>
      </x:c>
      <x:c r="B43" s="152" t="str">
        <x:v>C22</x:v>
      </x:c>
      <x:c r="C43" s="152" t="str">
        <x:v>100nF</x:v>
      </x:c>
      <x:c r="D43" s="152" t="str">
        <x:v>Capacitor_SMD:C_0402_1005Metric</x:v>
      </x:c>
      <x:c r="E43" s="153" t="n">
        <x:v>1</x:v>
      </x:c>
      <x:c r="F43" s="152" t="str">
        <x:v>YES</x:v>
      </x:c>
      <x:c r="G43" s="152" t="str"/>
      <x:c r="H43" s="152" t="str">
        <x:v>MPN_TO_SELECT</x:v>
      </x:c>
      <x:c r="I43" s="152" t="str"/>
      <x:c r="J43" s="152" t="str"/>
      <x:c r="K43" s="152" t="str"/>
      <x:c r="L43" s="152" t="str">
        <x:v>Supplier to propose</x:v>
      </x:c>
      <x:c r="M43" s="154"/>
      <x:c r="N43" s="154"/>
      <x:c r="O43" s="154"/>
      <x:c r="P43" s="155"/>
      <x:c r="Q43" s="155"/>
      <x:c r="R43" s="152" t="str">
        <x:v>U1 VDD pino 44</x:v>
      </x:c>
      <x:c r="S43" s="156" t="n">
        <x:f>IF(OR(F43="NO",M43=""),0,E43*M43)</x:f>
        <x:v>0</x:v>
      </x:c>
      <x:c r="T43" s="156" t="n">
        <x:f>IF(OR(F43="NO",N43=""),0,E43*N43)</x:f>
        <x:v>0</x:v>
      </x:c>
      <x:c r="U43" s="157" t="n">
        <x:f>IF(OR(F43="NO",O43=""),0,E43*O43)</x:f>
        <x:v>0</x:v>
      </x:c>
    </x:row>
    <x:row r="44">
      <x:c r="A44" s="151" t="n">
        <x:v>42</x:v>
      </x:c>
      <x:c r="B44" s="152" t="str">
        <x:v>C23</x:v>
      </x:c>
      <x:c r="C44" s="152" t="str">
        <x:v>100nF</x:v>
      </x:c>
      <x:c r="D44" s="152" t="str">
        <x:v>Capacitor_SMD:C_0402_1005Metric</x:v>
      </x:c>
      <x:c r="E44" s="153" t="n">
        <x:v>1</x:v>
      </x:c>
      <x:c r="F44" s="152" t="str">
        <x:v>YES</x:v>
      </x:c>
      <x:c r="G44" s="152" t="str"/>
      <x:c r="H44" s="152" t="str">
        <x:v>MPN_TO_SELECT</x:v>
      </x:c>
      <x:c r="I44" s="152" t="str"/>
      <x:c r="J44" s="152" t="str"/>
      <x:c r="K44" s="152" t="str"/>
      <x:c r="L44" s="152" t="str">
        <x:v>Supplier to propose</x:v>
      </x:c>
      <x:c r="M44" s="154"/>
      <x:c r="N44" s="154"/>
      <x:c r="O44" s="154"/>
      <x:c r="P44" s="155"/>
      <x:c r="Q44" s="155"/>
      <x:c r="R44" s="152" t="str">
        <x:v>U1 VDDRF</x:v>
      </x:c>
      <x:c r="S44" s="156" t="n">
        <x:f>IF(OR(F44="NO",M44=""),0,E44*M44)</x:f>
        <x:v>0</x:v>
      </x:c>
      <x:c r="T44" s="156" t="n">
        <x:f>IF(OR(F44="NO",N44=""),0,E44*N44)</x:f>
        <x:v>0</x:v>
      </x:c>
      <x:c r="U44" s="157" t="n">
        <x:f>IF(OR(F44="NO",O44=""),0,E44*O44)</x:f>
        <x:v>0</x:v>
      </x:c>
    </x:row>
    <x:row r="45">
      <x:c r="A45" s="151" t="n">
        <x:v>43</x:v>
      </x:c>
      <x:c r="B45" s="152" t="str">
        <x:v>C24</x:v>
      </x:c>
      <x:c r="C45" s="152" t="str">
        <x:v>100nF</x:v>
      </x:c>
      <x:c r="D45" s="152" t="str">
        <x:v>Capacitor_SMD:C_0402_1005Metric</x:v>
      </x:c>
      <x:c r="E45" s="153" t="n">
        <x:v>1</x:v>
      </x:c>
      <x:c r="F45" s="152" t="str">
        <x:v>YES</x:v>
      </x:c>
      <x:c r="G45" s="152" t="str"/>
      <x:c r="H45" s="152" t="str">
        <x:v>MPN_TO_SELECT</x:v>
      </x:c>
      <x:c r="I45" s="152" t="str"/>
      <x:c r="J45" s="152" t="str"/>
      <x:c r="K45" s="152" t="str"/>
      <x:c r="L45" s="152" t="str">
        <x:v>Supplier to propose</x:v>
      </x:c>
      <x:c r="M45" s="154"/>
      <x:c r="N45" s="154"/>
      <x:c r="O45" s="154"/>
      <x:c r="P45" s="155"/>
      <x:c r="Q45" s="155"/>
      <x:c r="R45" s="152" t="str">
        <x:v>U1 VDDRF1V55</x:v>
      </x:c>
      <x:c r="S45" s="156" t="n">
        <x:f>IF(OR(F45="NO",M45=""),0,E45*M45)</x:f>
        <x:v>0</x:v>
      </x:c>
      <x:c r="T45" s="156" t="n">
        <x:f>IF(OR(F45="NO",N45=""),0,E45*N45)</x:f>
        <x:v>0</x:v>
      </x:c>
      <x:c r="U45" s="157" t="n">
        <x:f>IF(OR(F45="NO",O45=""),0,E45*O45)</x:f>
        <x:v>0</x:v>
      </x:c>
    </x:row>
    <x:row r="46">
      <x:c r="A46" s="151" t="n">
        <x:v>44</x:v>
      </x:c>
      <x:c r="B46" s="152" t="str">
        <x:v>C25</x:v>
      </x:c>
      <x:c r="C46" s="152" t="str">
        <x:v>4.7uF</x:v>
      </x:c>
      <x:c r="D46" s="152" t="str">
        <x:v>Capacitor_SMD:C_0805_2012Metric</x:v>
      </x:c>
      <x:c r="E46" s="153" t="n">
        <x:v>1</x:v>
      </x:c>
      <x:c r="F46" s="152" t="str">
        <x:v>YES</x:v>
      </x:c>
      <x:c r="G46" s="152" t="str"/>
      <x:c r="H46" s="152" t="str">
        <x:v>MPN_TO_SELECT</x:v>
      </x:c>
      <x:c r="I46" s="152" t="str"/>
      <x:c r="J46" s="152" t="str"/>
      <x:c r="K46" s="152" t="str"/>
      <x:c r="L46" s="152" t="str">
        <x:v>Supplier to propose</x:v>
      </x:c>
      <x:c r="M46" s="154"/>
      <x:c r="N46" s="154"/>
      <x:c r="O46" s="154"/>
      <x:c r="P46" s="155"/>
      <x:c r="Q46" s="155"/>
      <x:c r="R46" s="152" t="str">
        <x:v>Bulk VMAIN</x:v>
      </x:c>
      <x:c r="S46" s="156" t="n">
        <x:f>IF(OR(F46="NO",M46=""),0,E46*M46)</x:f>
        <x:v>0</x:v>
      </x:c>
      <x:c r="T46" s="156" t="n">
        <x:f>IF(OR(F46="NO",N46=""),0,E46*N46)</x:f>
        <x:v>0</x:v>
      </x:c>
      <x:c r="U46" s="157" t="n">
        <x:f>IF(OR(F46="NO",O46=""),0,E46*O46)</x:f>
        <x:v>0</x:v>
      </x:c>
    </x:row>
    <x:row r="47">
      <x:c r="A47" s="151" t="n">
        <x:v>45</x:v>
      </x:c>
      <x:c r="B47" s="152" t="str">
        <x:v>C26</x:v>
      </x:c>
      <x:c r="C47" s="152" t="str">
        <x:v>100nF</x:v>
      </x:c>
      <x:c r="D47" s="152" t="str">
        <x:v>Capacitor_SMD:C_0402_1005Metric</x:v>
      </x:c>
      <x:c r="E47" s="153" t="n">
        <x:v>1</x:v>
      </x:c>
      <x:c r="F47" s="152" t="str">
        <x:v>YES</x:v>
      </x:c>
      <x:c r="G47" s="152" t="str"/>
      <x:c r="H47" s="152" t="str">
        <x:v>MPN_TO_SELECT</x:v>
      </x:c>
      <x:c r="I47" s="152" t="str"/>
      <x:c r="J47" s="152" t="str"/>
      <x:c r="K47" s="152" t="str"/>
      <x:c r="L47" s="152" t="str">
        <x:v>Supplier to propose</x:v>
      </x:c>
      <x:c r="M47" s="154"/>
      <x:c r="N47" s="154"/>
      <x:c r="O47" s="154"/>
      <x:c r="P47" s="155"/>
      <x:c r="Q47" s="155"/>
      <x:c r="R47" s="152" t="str">
        <x:v>U1 VDDA</x:v>
      </x:c>
      <x:c r="S47" s="156" t="n">
        <x:f>IF(OR(F47="NO",M47=""),0,E47*M47)</x:f>
        <x:v>0</x:v>
      </x:c>
      <x:c r="T47" s="156" t="n">
        <x:f>IF(OR(F47="NO",N47=""),0,E47*N47)</x:f>
        <x:v>0</x:v>
      </x:c>
      <x:c r="U47" s="157" t="n">
        <x:f>IF(OR(F47="NO",O47=""),0,E47*O47)</x:f>
        <x:v>0</x:v>
      </x:c>
    </x:row>
    <x:row r="48">
      <x:c r="A48" s="151" t="n">
        <x:v>46</x:v>
      </x:c>
      <x:c r="B48" s="152" t="str">
        <x:v>C27</x:v>
      </x:c>
      <x:c r="C48" s="152" t="str">
        <x:v>1uF</x:v>
      </x:c>
      <x:c r="D48" s="152" t="str">
        <x:v>Capacitor_SMD:C_0603_1608Metric</x:v>
      </x:c>
      <x:c r="E48" s="153" t="n">
        <x:v>1</x:v>
      </x:c>
      <x:c r="F48" s="152" t="str">
        <x:v>YES</x:v>
      </x:c>
      <x:c r="G48" s="152" t="str"/>
      <x:c r="H48" s="152" t="str">
        <x:v>MPN_TO_SELECT</x:v>
      </x:c>
      <x:c r="I48" s="152" t="str"/>
      <x:c r="J48" s="152" t="str"/>
      <x:c r="K48" s="152" t="str"/>
      <x:c r="L48" s="152" t="str">
        <x:v>Supplier to propose</x:v>
      </x:c>
      <x:c r="M48" s="154"/>
      <x:c r="N48" s="154"/>
      <x:c r="O48" s="154"/>
      <x:c r="P48" s="155"/>
      <x:c r="Q48" s="155"/>
      <x:c r="R48" s="152" t="str">
        <x:v>U1 VDDA</x:v>
      </x:c>
      <x:c r="S48" s="156" t="n">
        <x:f>IF(OR(F48="NO",M48=""),0,E48*M48)</x:f>
        <x:v>0</x:v>
      </x:c>
      <x:c r="T48" s="156" t="n">
        <x:f>IF(OR(F48="NO",N48=""),0,E48*N48)</x:f>
        <x:v>0</x:v>
      </x:c>
      <x:c r="U48" s="157" t="n">
        <x:f>IF(OR(F48="NO",O48=""),0,E48*O48)</x:f>
        <x:v>0</x:v>
      </x:c>
    </x:row>
    <x:row r="49">
      <x:c r="A49" s="151" t="n">
        <x:v>47</x:v>
      </x:c>
      <x:c r="B49" s="152" t="str">
        <x:v>C28</x:v>
      </x:c>
      <x:c r="C49" s="152" t="str">
        <x:v>100nF</x:v>
      </x:c>
      <x:c r="D49" s="152" t="str">
        <x:v>Capacitor_SMD:C_0402_1005Metric</x:v>
      </x:c>
      <x:c r="E49" s="153" t="n">
        <x:v>1</x:v>
      </x:c>
      <x:c r="F49" s="152" t="str">
        <x:v>YES</x:v>
      </x:c>
      <x:c r="G49" s="152" t="str"/>
      <x:c r="H49" s="152" t="str">
        <x:v>MPN_TO_SELECT</x:v>
      </x:c>
      <x:c r="I49" s="152" t="str"/>
      <x:c r="J49" s="152" t="str"/>
      <x:c r="K49" s="152" t="str"/>
      <x:c r="L49" s="152" t="str">
        <x:v>Supplier to propose</x:v>
      </x:c>
      <x:c r="M49" s="154"/>
      <x:c r="N49" s="154"/>
      <x:c r="O49" s="154"/>
      <x:c r="P49" s="155"/>
      <x:c r="Q49" s="155"/>
      <x:c r="R49" s="152" t="str">
        <x:v>NRST</x:v>
      </x:c>
      <x:c r="S49" s="156" t="n">
        <x:f>IF(OR(F49="NO",M49=""),0,E49*M49)</x:f>
        <x:v>0</x:v>
      </x:c>
      <x:c r="T49" s="156" t="n">
        <x:f>IF(OR(F49="NO",N49=""),0,E49*N49)</x:f>
        <x:v>0</x:v>
      </x:c>
      <x:c r="U49" s="157" t="n">
        <x:f>IF(OR(F49="NO",O49=""),0,E49*O49)</x:f>
        <x:v>0</x:v>
      </x:c>
    </x:row>
    <x:row r="50">
      <x:c r="A50" s="151" t="n">
        <x:v>48</x:v>
      </x:c>
      <x:c r="B50" s="152" t="str">
        <x:v>C29</x:v>
      </x:c>
      <x:c r="C50" s="152" t="str">
        <x:v>33pF C0G</x:v>
      </x:c>
      <x:c r="D50" s="152" t="str">
        <x:v>Capacitor_SMD:C_0402_1005Metric</x:v>
      </x:c>
      <x:c r="E50" s="153" t="n">
        <x:v>1</x:v>
      </x:c>
      <x:c r="F50" s="152" t="str">
        <x:v>YES</x:v>
      </x:c>
      <x:c r="G50" s="152" t="str"/>
      <x:c r="H50" s="152" t="str">
        <x:v>MPN_TO_SELECT</x:v>
      </x:c>
      <x:c r="I50" s="152" t="str"/>
      <x:c r="J50" s="152" t="str"/>
      <x:c r="K50" s="152" t="str"/>
      <x:c r="L50" s="152" t="str">
        <x:v>Supplier to propose</x:v>
      </x:c>
      <x:c r="M50" s="154"/>
      <x:c r="N50" s="154"/>
      <x:c r="O50" s="154"/>
      <x:c r="P50" s="155"/>
      <x:c r="Q50" s="155"/>
      <x:c r="R50" s="152" t="str">
        <x:v>VDDPA</x:v>
      </x:c>
      <x:c r="S50" s="156" t="n">
        <x:f>IF(OR(F50="NO",M50=""),0,E50*M50)</x:f>
        <x:v>0</x:v>
      </x:c>
      <x:c r="T50" s="156" t="n">
        <x:f>IF(OR(F50="NO",N50=""),0,E50*N50)</x:f>
        <x:v>0</x:v>
      </x:c>
      <x:c r="U50" s="157" t="n">
        <x:f>IF(OR(F50="NO",O50=""),0,E50*O50)</x:f>
        <x:v>0</x:v>
      </x:c>
    </x:row>
    <x:row r="51">
      <x:c r="A51" s="151" t="n">
        <x:v>49</x:v>
      </x:c>
      <x:c r="B51" s="152" t="str">
        <x:v>C30</x:v>
      </x:c>
      <x:c r="C51" s="152" t="str">
        <x:v>33pF C0G</x:v>
      </x:c>
      <x:c r="D51" s="152" t="str">
        <x:v>Capacitor_SMD:C_0402_1005Metric</x:v>
      </x:c>
      <x:c r="E51" s="153" t="n">
        <x:v>1</x:v>
      </x:c>
      <x:c r="F51" s="152" t="str">
        <x:v>YES</x:v>
      </x:c>
      <x:c r="G51" s="152" t="str"/>
      <x:c r="H51" s="152" t="str">
        <x:v>MPN_TO_SELECT</x:v>
      </x:c>
      <x:c r="I51" s="152" t="str"/>
      <x:c r="J51" s="152" t="str"/>
      <x:c r="K51" s="152" t="str"/>
      <x:c r="L51" s="152" t="str">
        <x:v>Supplier to propose</x:v>
      </x:c>
      <x:c r="M51" s="154"/>
      <x:c r="N51" s="154"/>
      <x:c r="O51" s="154"/>
      <x:c r="P51" s="155"/>
      <x:c r="Q51" s="155"/>
      <x:c r="R51" s="152" t="str">
        <x:v>VDDRF</x:v>
      </x:c>
      <x:c r="S51" s="156" t="n">
        <x:f>IF(OR(F51="NO",M51=""),0,E51*M51)</x:f>
        <x:v>0</x:v>
      </x:c>
      <x:c r="T51" s="156" t="n">
        <x:f>IF(OR(F51="NO",N51=""),0,E51*N51)</x:f>
        <x:v>0</x:v>
      </x:c>
      <x:c r="U51" s="157" t="n">
        <x:f>IF(OR(F51="NO",O51=""),0,E51*O51)</x:f>
        <x:v>0</x:v>
      </x:c>
    </x:row>
    <x:row r="52">
      <x:c r="A52" s="151" t="n">
        <x:v>50</x:v>
      </x:c>
      <x:c r="B52" s="152" t="str">
        <x:v>C31</x:v>
      </x:c>
      <x:c r="C52" s="152" t="str">
        <x:v>3.3pF C0G</x:v>
      </x:c>
      <x:c r="D52" s="152" t="str">
        <x:v>Capacitor_SMD:C_0402_1005Metric</x:v>
      </x:c>
      <x:c r="E52" s="153" t="n">
        <x:v>1</x:v>
      </x:c>
      <x:c r="F52" s="152" t="str">
        <x:v>YES</x:v>
      </x:c>
      <x:c r="G52" s="152" t="str"/>
      <x:c r="H52" s="152" t="str">
        <x:v>MPN_TO_SELECT</x:v>
      </x:c>
      <x:c r="I52" s="152" t="str"/>
      <x:c r="J52" s="152" t="str"/>
      <x:c r="K52" s="152" t="str"/>
      <x:c r="L52" s="152" t="str">
        <x:v>Supplier to propose</x:v>
      </x:c>
      <x:c r="M52" s="154"/>
      <x:c r="N52" s="154"/>
      <x:c r="O52" s="154"/>
      <x:c r="P52" s="155"/>
      <x:c r="Q52" s="155"/>
      <x:c r="R52" s="152" t="str">
        <x:v>VDDRF</x:v>
      </x:c>
      <x:c r="S52" s="156" t="n">
        <x:f>IF(OR(F52="NO",M52=""),0,E52*M52)</x:f>
        <x:v>0</x:v>
      </x:c>
      <x:c r="T52" s="156" t="n">
        <x:f>IF(OR(F52="NO",N52=""),0,E52*N52)</x:f>
        <x:v>0</x:v>
      </x:c>
      <x:c r="U52" s="157" t="n">
        <x:f>IF(OR(F52="NO",O52=""),0,E52*O52)</x:f>
        <x:v>0</x:v>
      </x:c>
    </x:row>
    <x:row r="53">
      <x:c r="A53" s="151" t="n">
        <x:v>51</x:v>
      </x:c>
      <x:c r="B53" s="152" t="str">
        <x:v>C32</x:v>
      </x:c>
      <x:c r="C53" s="152" t="str">
        <x:v>100nF</x:v>
      </x:c>
      <x:c r="D53" s="152" t="str">
        <x:v>Capacitor_SMD:C_0402_1005Metric</x:v>
      </x:c>
      <x:c r="E53" s="153" t="n">
        <x:v>1</x:v>
      </x:c>
      <x:c r="F53" s="152" t="str">
        <x:v>YES</x:v>
      </x:c>
      <x:c r="G53" s="152" t="str"/>
      <x:c r="H53" s="152" t="str">
        <x:v>MPN_TO_SELECT</x:v>
      </x:c>
      <x:c r="I53" s="152" t="str"/>
      <x:c r="J53" s="152" t="str"/>
      <x:c r="K53" s="152" t="str"/>
      <x:c r="L53" s="152" t="str">
        <x:v>Supplier to propose</x:v>
      </x:c>
      <x:c r="M53" s="154"/>
      <x:c r="N53" s="154"/>
      <x:c r="O53" s="154"/>
      <x:c r="P53" s="155"/>
      <x:c r="Q53" s="155"/>
      <x:c r="R53" s="152" t="str">
        <x:v>U3</x:v>
      </x:c>
      <x:c r="S53" s="156" t="n">
        <x:f>IF(OR(F53="NO",M53=""),0,E53*M53)</x:f>
        <x:v>0</x:v>
      </x:c>
      <x:c r="T53" s="156" t="n">
        <x:f>IF(OR(F53="NO",N53=""),0,E53*N53)</x:f>
        <x:v>0</x:v>
      </x:c>
      <x:c r="U53" s="157" t="n">
        <x:f>IF(OR(F53="NO",O53=""),0,E53*O53)</x:f>
        <x:v>0</x:v>
      </x:c>
    </x:row>
    <x:row r="54">
      <x:c r="A54" s="151" t="n">
        <x:v>52</x:v>
      </x:c>
      <x:c r="B54" s="152" t="str">
        <x:v>C33</x:v>
      </x:c>
      <x:c r="C54" s="152" t="str">
        <x:v>100nF</x:v>
      </x:c>
      <x:c r="D54" s="152" t="str">
        <x:v>Capacitor_SMD:C_0402_1005Metric</x:v>
      </x:c>
      <x:c r="E54" s="153" t="n">
        <x:v>1</x:v>
      </x:c>
      <x:c r="F54" s="152" t="str">
        <x:v>YES</x:v>
      </x:c>
      <x:c r="G54" s="152" t="str"/>
      <x:c r="H54" s="152" t="str">
        <x:v>MPN_TO_SELECT</x:v>
      </x:c>
      <x:c r="I54" s="152" t="str"/>
      <x:c r="J54" s="152" t="str"/>
      <x:c r="K54" s="152" t="str"/>
      <x:c r="L54" s="152" t="str">
        <x:v>Supplier to propose</x:v>
      </x:c>
      <x:c r="M54" s="154"/>
      <x:c r="N54" s="154"/>
      <x:c r="O54" s="154"/>
      <x:c r="P54" s="155"/>
      <x:c r="Q54" s="155"/>
      <x:c r="R54" s="152" t="str">
        <x:v>U4</x:v>
      </x:c>
      <x:c r="S54" s="156" t="n">
        <x:f>IF(OR(F54="NO",M54=""),0,E54*M54)</x:f>
        <x:v>0</x:v>
      </x:c>
      <x:c r="T54" s="156" t="n">
        <x:f>IF(OR(F54="NO",N54=""),0,E54*N54)</x:f>
        <x:v>0</x:v>
      </x:c>
      <x:c r="U54" s="157" t="n">
        <x:f>IF(OR(F54="NO",O54=""),0,E54*O54)</x:f>
        <x:v>0</x:v>
      </x:c>
    </x:row>
    <x:row r="55">
      <x:c r="A55" s="151" t="n">
        <x:v>53</x:v>
      </x:c>
      <x:c r="B55" s="152" t="str">
        <x:v>C34</x:v>
      </x:c>
      <x:c r="C55" s="152" t="str">
        <x:v>100nF</x:v>
      </x:c>
      <x:c r="D55" s="152" t="str">
        <x:v>Capacitor_SMD:C_0402_1005Metric</x:v>
      </x:c>
      <x:c r="E55" s="153" t="n">
        <x:v>1</x:v>
      </x:c>
      <x:c r="F55" s="152" t="str">
        <x:v>YES</x:v>
      </x:c>
      <x:c r="G55" s="152" t="str"/>
      <x:c r="H55" s="152" t="str">
        <x:v>MPN_TO_SELECT</x:v>
      </x:c>
      <x:c r="I55" s="152" t="str"/>
      <x:c r="J55" s="152" t="str"/>
      <x:c r="K55" s="152" t="str"/>
      <x:c r="L55" s="152" t="str">
        <x:v>Supplier to propose</x:v>
      </x:c>
      <x:c r="M55" s="154"/>
      <x:c r="N55" s="154"/>
      <x:c r="O55" s="154"/>
      <x:c r="P55" s="155"/>
      <x:c r="Q55" s="155"/>
      <x:c r="R55" s="152" t="str">
        <x:v>U5</x:v>
      </x:c>
      <x:c r="S55" s="156" t="n">
        <x:f>IF(OR(F55="NO",M55=""),0,E55*M55)</x:f>
        <x:v>0</x:v>
      </x:c>
      <x:c r="T55" s="156" t="n">
        <x:f>IF(OR(F55="NO",N55=""),0,E55*N55)</x:f>
        <x:v>0</x:v>
      </x:c>
      <x:c r="U55" s="157" t="n">
        <x:f>IF(OR(F55="NO",O55=""),0,E55*O55)</x:f>
        <x:v>0</x:v>
      </x:c>
    </x:row>
    <x:row r="56">
      <x:c r="A56" s="151" t="n">
        <x:v>54</x:v>
      </x:c>
      <x:c r="B56" s="152" t="str">
        <x:v>C35</x:v>
      </x:c>
      <x:c r="C56" s="152" t="str">
        <x:v>5.1pF C0G</x:v>
      </x:c>
      <x:c r="D56" s="152" t="str">
        <x:v>Capacitor_SMD:C_0402_1005Metric</x:v>
      </x:c>
      <x:c r="E56" s="153" t="n">
        <x:v>1</x:v>
      </x:c>
      <x:c r="F56" s="152" t="str">
        <x:v>YES</x:v>
      </x:c>
      <x:c r="G56" s="152" t="str"/>
      <x:c r="H56" s="152" t="str">
        <x:v>MPN_TO_SELECT</x:v>
      </x:c>
      <x:c r="I56" s="152" t="str"/>
      <x:c r="J56" s="152" t="str"/>
      <x:c r="K56" s="152" t="str"/>
      <x:c r="L56" s="152" t="str">
        <x:v>Supplier to propose</x:v>
      </x:c>
      <x:c r="M56" s="154"/>
      <x:c r="N56" s="154"/>
      <x:c r="O56" s="154"/>
      <x:c r="P56" s="155"/>
      <x:c r="Q56" s="155"/>
      <x:c r="R56" s="152" t="str">
        <x:v>Carga LSE OSC32_IN</x:v>
      </x:c>
      <x:c r="S56" s="156" t="n">
        <x:f>IF(OR(F56="NO",M56=""),0,E56*M56)</x:f>
        <x:v>0</x:v>
      </x:c>
      <x:c r="T56" s="156" t="n">
        <x:f>IF(OR(F56="NO",N56=""),0,E56*N56)</x:f>
        <x:v>0</x:v>
      </x:c>
      <x:c r="U56" s="157" t="n">
        <x:f>IF(OR(F56="NO",O56=""),0,E56*O56)</x:f>
        <x:v>0</x:v>
      </x:c>
    </x:row>
    <x:row r="57">
      <x:c r="A57" s="151" t="n">
        <x:v>55</x:v>
      </x:c>
      <x:c r="B57" s="152" t="str">
        <x:v>C36</x:v>
      </x:c>
      <x:c r="C57" s="152" t="str">
        <x:v>5.1pF C0G</x:v>
      </x:c>
      <x:c r="D57" s="152" t="str">
        <x:v>Capacitor_SMD:C_0402_1005Metric</x:v>
      </x:c>
      <x:c r="E57" s="153" t="n">
        <x:v>1</x:v>
      </x:c>
      <x:c r="F57" s="152" t="str">
        <x:v>YES</x:v>
      </x:c>
      <x:c r="G57" s="152" t="str"/>
      <x:c r="H57" s="152" t="str">
        <x:v>MPN_TO_SELECT</x:v>
      </x:c>
      <x:c r="I57" s="152" t="str"/>
      <x:c r="J57" s="152" t="str"/>
      <x:c r="K57" s="152" t="str"/>
      <x:c r="L57" s="152" t="str">
        <x:v>Supplier to propose</x:v>
      </x:c>
      <x:c r="M57" s="154"/>
      <x:c r="N57" s="154"/>
      <x:c r="O57" s="154"/>
      <x:c r="P57" s="155"/>
      <x:c r="Q57" s="155"/>
      <x:c r="R57" s="152" t="str">
        <x:v>Carga LSE OSC32_OUT</x:v>
      </x:c>
      <x:c r="S57" s="156" t="n">
        <x:f>IF(OR(F57="NO",M57=""),0,E57*M57)</x:f>
        <x:v>0</x:v>
      </x:c>
      <x:c r="T57" s="156" t="n">
        <x:f>IF(OR(F57="NO",N57=""),0,E57*N57)</x:f>
        <x:v>0</x:v>
      </x:c>
      <x:c r="U57" s="157" t="n">
        <x:f>IF(OR(F57="NO",O57=""),0,E57*O57)</x:f>
        <x:v>0</x:v>
      </x:c>
    </x:row>
    <x:row r="58">
      <x:c r="A58" s="151" t="n">
        <x:v>56</x:v>
      </x:c>
      <x:c r="B58" s="152" t="str">
        <x:v>C43</x:v>
      </x:c>
      <x:c r="C58" s="152" t="str">
        <x:v>100nF</x:v>
      </x:c>
      <x:c r="D58" s="152" t="str">
        <x:v>Capacitor_SMD:C_0402_1005Metric</x:v>
      </x:c>
      <x:c r="E58" s="153" t="n">
        <x:v>1</x:v>
      </x:c>
      <x:c r="F58" s="152" t="str">
        <x:v>YES</x:v>
      </x:c>
      <x:c r="G58" s="152" t="str"/>
      <x:c r="H58" s="152" t="str">
        <x:v>MPN_TO_SELECT</x:v>
      </x:c>
      <x:c r="I58" s="152" t="str"/>
      <x:c r="J58" s="152" t="str"/>
      <x:c r="K58" s="152" t="str"/>
      <x:c r="L58" s="152" t="str">
        <x:v>Supplier to propose</x:v>
      </x:c>
      <x:c r="M58" s="154"/>
      <x:c r="N58" s="154"/>
      <x:c r="O58" s="154"/>
      <x:c r="P58" s="155"/>
      <x:c r="Q58" s="155"/>
      <x:c r="R58" s="152" t="str">
        <x:v>MAX-M10S</x:v>
      </x:c>
      <x:c r="S58" s="156" t="n">
        <x:f>IF(OR(F58="NO",M58=""),0,E58*M58)</x:f>
        <x:v>0</x:v>
      </x:c>
      <x:c r="T58" s="156" t="n">
        <x:f>IF(OR(F58="NO",N58=""),0,E58*N58)</x:f>
        <x:v>0</x:v>
      </x:c>
      <x:c r="U58" s="157" t="n">
        <x:f>IF(OR(F58="NO",O58=""),0,E58*O58)</x:f>
        <x:v>0</x:v>
      </x:c>
    </x:row>
    <x:row r="59">
      <x:c r="A59" s="151" t="n">
        <x:v>57</x:v>
      </x:c>
      <x:c r="B59" s="152" t="str">
        <x:v>C44</x:v>
      </x:c>
      <x:c r="C59" s="152" t="str">
        <x:v>100nF</x:v>
      </x:c>
      <x:c r="D59" s="152" t="str">
        <x:v>Capacitor_SMD:C_0402_1005Metric</x:v>
      </x:c>
      <x:c r="E59" s="153" t="n">
        <x:v>1</x:v>
      </x:c>
      <x:c r="F59" s="152" t="str">
        <x:v>YES</x:v>
      </x:c>
      <x:c r="G59" s="152" t="str"/>
      <x:c r="H59" s="152" t="str">
        <x:v>MPN_TO_SELECT</x:v>
      </x:c>
      <x:c r="I59" s="152" t="str"/>
      <x:c r="J59" s="152" t="str"/>
      <x:c r="K59" s="152" t="str"/>
      <x:c r="L59" s="152" t="str">
        <x:v>Supplier to propose</x:v>
      </x:c>
      <x:c r="M59" s="154"/>
      <x:c r="N59" s="154"/>
      <x:c r="O59" s="154"/>
      <x:c r="P59" s="155"/>
      <x:c r="Q59" s="155"/>
      <x:c r="R59" s="152" t="str">
        <x:v>Filtro do divisor BATT_ADC</x:v>
      </x:c>
      <x:c r="S59" s="156" t="n">
        <x:f>IF(OR(F59="NO",M59=""),0,E59*M59)</x:f>
        <x:v>0</x:v>
      </x:c>
      <x:c r="T59" s="156" t="n">
        <x:f>IF(OR(F59="NO",N59=""),0,E59*N59)</x:f>
        <x:v>0</x:v>
      </x:c>
      <x:c r="U59" s="157" t="n">
        <x:f>IF(OR(F59="NO",O59=""),0,E59*O59)</x:f>
        <x:v>0</x:v>
      </x:c>
    </x:row>
    <x:row r="60">
      <x:c r="A60" s="151" t="n">
        <x:v>58</x:v>
      </x:c>
      <x:c r="B60" s="152" t="str">
        <x:v>C45</x:v>
      </x:c>
      <x:c r="C60" s="152" t="str">
        <x:v>22uF X5R</x:v>
      </x:c>
      <x:c r="D60" s="152" t="str">
        <x:v>Capacitor_SMD:C_0805_2012Metric</x:v>
      </x:c>
      <x:c r="E60" s="153" t="n">
        <x:v>1</x:v>
      </x:c>
      <x:c r="F60" s="152" t="str">
        <x:v>YES</x:v>
      </x:c>
      <x:c r="G60" s="152" t="str"/>
      <x:c r="H60" s="152" t="str">
        <x:v>MPN_TO_SELECT</x:v>
      </x:c>
      <x:c r="I60" s="152" t="str"/>
      <x:c r="J60" s="152" t="str"/>
      <x:c r="K60" s="152" t="str"/>
      <x:c r="L60" s="152" t="str">
        <x:v>Supplier to propose</x:v>
      </x:c>
      <x:c r="M60" s="154"/>
      <x:c r="N60" s="154"/>
      <x:c r="O60" s="154"/>
      <x:c r="P60" s="155"/>
      <x:c r="Q60" s="155"/>
      <x:c r="R60" s="152" t="str">
        <x:v>Bulk VGNSS; inrush</x:v>
      </x:c>
      <x:c r="S60" s="156" t="n">
        <x:f>IF(OR(F60="NO",M60=""),0,E60*M60)</x:f>
        <x:v>0</x:v>
      </x:c>
      <x:c r="T60" s="156" t="n">
        <x:f>IF(OR(F60="NO",N60=""),0,E60*N60)</x:f>
        <x:v>0</x:v>
      </x:c>
      <x:c r="U60" s="157" t="n">
        <x:f>IF(OR(F60="NO",O60=""),0,E60*O60)</x:f>
        <x:v>0</x:v>
      </x:c>
    </x:row>
    <x:row r="61">
      <x:c r="A61" s="151" t="n">
        <x:v>59</x:v>
      </x:c>
      <x:c r="B61" s="152" t="str">
        <x:v>R1</x:v>
      </x:c>
      <x:c r="C61" s="152" t="str">
        <x:v>10k</x:v>
      </x:c>
      <x:c r="D61" s="152" t="str">
        <x:v>Resistor_SMD:R_0402_1005Metric</x:v>
      </x:c>
      <x:c r="E61" s="153" t="n">
        <x:v>1</x:v>
      </x:c>
      <x:c r="F61" s="152" t="str">
        <x:v>YES</x:v>
      </x:c>
      <x:c r="G61" s="152" t="str"/>
      <x:c r="H61" s="152" t="str">
        <x:v>MPN_TO_SELECT</x:v>
      </x:c>
      <x:c r="I61" s="152" t="str"/>
      <x:c r="J61" s="152" t="str"/>
      <x:c r="K61" s="152" t="str"/>
      <x:c r="L61" s="152" t="str">
        <x:v>Supplier to propose</x:v>
      </x:c>
      <x:c r="M61" s="154"/>
      <x:c r="N61" s="154"/>
      <x:c r="O61" s="154"/>
      <x:c r="P61" s="155"/>
      <x:c r="Q61" s="155"/>
      <x:c r="R61" s="152" t="str">
        <x:v>Pull-up SDA a VMAIN</x:v>
      </x:c>
      <x:c r="S61" s="156" t="n">
        <x:f>IF(OR(F61="NO",M61=""),0,E61*M61)</x:f>
        <x:v>0</x:v>
      </x:c>
      <x:c r="T61" s="156" t="n">
        <x:f>IF(OR(F61="NO",N61=""),0,E61*N61)</x:f>
        <x:v>0</x:v>
      </x:c>
      <x:c r="U61" s="157" t="n">
        <x:f>IF(OR(F61="NO",O61=""),0,E61*O61)</x:f>
        <x:v>0</x:v>
      </x:c>
    </x:row>
    <x:row r="62">
      <x:c r="A62" s="151" t="n">
        <x:v>60</x:v>
      </x:c>
      <x:c r="B62" s="152" t="str">
        <x:v>R2</x:v>
      </x:c>
      <x:c r="C62" s="152" t="str">
        <x:v>10k</x:v>
      </x:c>
      <x:c r="D62" s="152" t="str">
        <x:v>Resistor_SMD:R_0402_1005Metric</x:v>
      </x:c>
      <x:c r="E62" s="153" t="n">
        <x:v>1</x:v>
      </x:c>
      <x:c r="F62" s="152" t="str">
        <x:v>YES</x:v>
      </x:c>
      <x:c r="G62" s="152" t="str"/>
      <x:c r="H62" s="152" t="str">
        <x:v>MPN_TO_SELECT</x:v>
      </x:c>
      <x:c r="I62" s="152" t="str"/>
      <x:c r="J62" s="152" t="str"/>
      <x:c r="K62" s="152" t="str"/>
      <x:c r="L62" s="152" t="str">
        <x:v>Supplier to propose</x:v>
      </x:c>
      <x:c r="M62" s="154"/>
      <x:c r="N62" s="154"/>
      <x:c r="O62" s="154"/>
      <x:c r="P62" s="155"/>
      <x:c r="Q62" s="155"/>
      <x:c r="R62" s="152" t="str">
        <x:v>Pull-up SCL a VMAIN</x:v>
      </x:c>
      <x:c r="S62" s="156" t="n">
        <x:f>IF(OR(F62="NO",M62=""),0,E62*M62)</x:f>
        <x:v>0</x:v>
      </x:c>
      <x:c r="T62" s="156" t="n">
        <x:f>IF(OR(F62="NO",N62=""),0,E62*N62)</x:f>
        <x:v>0</x:v>
      </x:c>
      <x:c r="U62" s="157" t="n">
        <x:f>IF(OR(F62="NO",O62=""),0,E62*O62)</x:f>
        <x:v>0</x:v>
      </x:c>
    </x:row>
    <x:row r="63">
      <x:c r="A63" s="151" t="n">
        <x:v>61</x:v>
      </x:c>
      <x:c r="B63" s="152" t="str">
        <x:v>R3</x:v>
      </x:c>
      <x:c r="C63" s="152" t="str">
        <x:v>10k</x:v>
      </x:c>
      <x:c r="D63" s="152" t="str">
        <x:v>Resistor_SMD:R_0402_1005Metric</x:v>
      </x:c>
      <x:c r="E63" s="153" t="n">
        <x:v>1</x:v>
      </x:c>
      <x:c r="F63" s="152" t="str">
        <x:v>YES</x:v>
      </x:c>
      <x:c r="G63" s="152" t="str"/>
      <x:c r="H63" s="152" t="str">
        <x:v>MPN_TO_SELECT</x:v>
      </x:c>
      <x:c r="I63" s="152" t="str"/>
      <x:c r="J63" s="152" t="str"/>
      <x:c r="K63" s="152" t="str"/>
      <x:c r="L63" s="152" t="str">
        <x:v>Supplier to propose</x:v>
      </x:c>
      <x:c r="M63" s="154"/>
      <x:c r="N63" s="154"/>
      <x:c r="O63" s="154"/>
      <x:c r="P63" s="155"/>
      <x:c r="Q63" s="155"/>
      <x:c r="R63" s="152" t="str">
        <x:v>Pull-down BOOT0</x:v>
      </x:c>
      <x:c r="S63" s="156" t="n">
        <x:f>IF(OR(F63="NO",M63=""),0,E63*M63)</x:f>
        <x:v>0</x:v>
      </x:c>
      <x:c r="T63" s="156" t="n">
        <x:f>IF(OR(F63="NO",N63=""),0,E63*N63)</x:f>
        <x:v>0</x:v>
      </x:c>
      <x:c r="U63" s="157" t="n">
        <x:f>IF(OR(F63="NO",O63=""),0,E63*O63)</x:f>
        <x:v>0</x:v>
      </x:c>
    </x:row>
    <x:row r="64">
      <x:c r="A64" s="151" t="n">
        <x:v>62</x:v>
      </x:c>
      <x:c r="B64" s="152" t="str">
        <x:v>R4</x:v>
      </x:c>
      <x:c r="C64" s="152" t="str">
        <x:v>22R</x:v>
      </x:c>
      <x:c r="D64" s="152" t="str">
        <x:v>Resistor_SMD:R_0402_1005Metric</x:v>
      </x:c>
      <x:c r="E64" s="153" t="n">
        <x:v>1</x:v>
      </x:c>
      <x:c r="F64" s="152" t="str">
        <x:v>YES</x:v>
      </x:c>
      <x:c r="G64" s="152" t="str"/>
      <x:c r="H64" s="152" t="str">
        <x:v>MPN_TO_SELECT</x:v>
      </x:c>
      <x:c r="I64" s="152" t="str"/>
      <x:c r="J64" s="152" t="str"/>
      <x:c r="K64" s="152" t="str"/>
      <x:c r="L64" s="152" t="str">
        <x:v>Supplier to propose</x:v>
      </x:c>
      <x:c r="M64" s="154"/>
      <x:c r="N64" s="154"/>
      <x:c r="O64" s="154"/>
      <x:c r="P64" s="155"/>
      <x:c r="Q64" s="155"/>
      <x:c r="R64" s="152" t="str">
        <x:v>Recarga do HLC e limitacao da celula</x:v>
      </x:c>
      <x:c r="S64" s="156" t="n">
        <x:f>IF(OR(F64="NO",M64=""),0,E64*M64)</x:f>
        <x:v>0</x:v>
      </x:c>
      <x:c r="T64" s="156" t="n">
        <x:f>IF(OR(F64="NO",N64=""),0,E64*N64)</x:f>
        <x:v>0</x:v>
      </x:c>
      <x:c r="U64" s="157" t="n">
        <x:f>IF(OR(F64="NO",O64=""),0,E64*O64)</x:f>
        <x:v>0</x:v>
      </x:c>
    </x:row>
    <x:row r="65">
      <x:c r="A65" s="151" t="n">
        <x:v>63</x:v>
      </x:c>
      <x:c r="B65" s="152" t="str">
        <x:v>R5</x:v>
      </x:c>
      <x:c r="C65" s="152" t="str">
        <x:v>0R</x:v>
      </x:c>
      <x:c r="D65" s="152" t="str">
        <x:v>Resistor_SMD:R_0603_1608Metric</x:v>
      </x:c>
      <x:c r="E65" s="153" t="n">
        <x:v>1</x:v>
      </x:c>
      <x:c r="F65" s="152" t="str">
        <x:v>YES</x:v>
      </x:c>
      <x:c r="G65" s="152" t="str"/>
      <x:c r="H65" s="152" t="str">
        <x:v>MPN_TO_SELECT</x:v>
      </x:c>
      <x:c r="I65" s="152" t="str"/>
      <x:c r="J65" s="152" t="str"/>
      <x:c r="K65" s="152" t="str"/>
      <x:c r="L65" s="152" t="str">
        <x:v>Supplier to propose</x:v>
      </x:c>
      <x:c r="M65" s="154"/>
      <x:c r="N65" s="154"/>
      <x:c r="O65" s="154"/>
      <x:c r="P65" s="155"/>
      <x:c r="Q65" s="155"/>
      <x:c r="R65" s="152" t="str">
        <x:v>Jumper de medicao de corrente em serie</x:v>
      </x:c>
      <x:c r="S65" s="156" t="n">
        <x:f>IF(OR(F65="NO",M65=""),0,E65*M65)</x:f>
        <x:v>0</x:v>
      </x:c>
      <x:c r="T65" s="156" t="n">
        <x:f>IF(OR(F65="NO",N65=""),0,E65*N65)</x:f>
        <x:v>0</x:v>
      </x:c>
      <x:c r="U65" s="157" t="n">
        <x:f>IF(OR(F65="NO",O65=""),0,E65*O65)</x:f>
        <x:v>0</x:v>
      </x:c>
    </x:row>
    <x:row r="66">
      <x:c r="A66" s="151" t="n">
        <x:v>64</x:v>
      </x:c>
      <x:c r="B66" s="152" t="str">
        <x:v>R7</x:v>
      </x:c>
      <x:c r="C66" s="152" t="str">
        <x:v>10R</x:v>
      </x:c>
      <x:c r="D66" s="152" t="str">
        <x:v>Resistor_SMD:R_0402_1005Metric</x:v>
      </x:c>
      <x:c r="E66" s="153" t="n">
        <x:v>1</x:v>
      </x:c>
      <x:c r="F66" s="152" t="str">
        <x:v>YES</x:v>
      </x:c>
      <x:c r="G66" s="152" t="str"/>
      <x:c r="H66" s="152" t="str">
        <x:v>MPN_TO_SELECT</x:v>
      </x:c>
      <x:c r="I66" s="152" t="str"/>
      <x:c r="J66" s="152" t="str"/>
      <x:c r="K66" s="152" t="str"/>
      <x:c r="L66" s="152" t="str">
        <x:v>Supplier to propose</x:v>
      </x:c>
      <x:c r="M66" s="154"/>
      <x:c r="N66" s="154"/>
      <x:c r="O66" s="154"/>
      <x:c r="P66" s="155"/>
      <x:c r="Q66" s="155"/>
      <x:c r="R66" s="152" t="str">
        <x:v>Filtro VMAIN para VDDA</x:v>
      </x:c>
      <x:c r="S66" s="156" t="n">
        <x:f>IF(OR(F66="NO",M66=""),0,E66*M66)</x:f>
        <x:v>0</x:v>
      </x:c>
      <x:c r="T66" s="156" t="n">
        <x:f>IF(OR(F66="NO",N66=""),0,E66*N66)</x:f>
        <x:v>0</x:v>
      </x:c>
      <x:c r="U66" s="157" t="n">
        <x:f>IF(OR(F66="NO",O66=""),0,E66*O66)</x:f>
        <x:v>0</x:v>
      </x:c>
    </x:row>
    <x:row r="67">
      <x:c r="A67" s="151" t="n">
        <x:v>65</x:v>
      </x:c>
      <x:c r="B67" s="152" t="str">
        <x:v>R8</x:v>
      </x:c>
      <x:c r="C67" s="152" t="str">
        <x:v>10M 1%</x:v>
      </x:c>
      <x:c r="D67" s="152" t="str">
        <x:v>Resistor_SMD:R_0402_1005Metric</x:v>
      </x:c>
      <x:c r="E67" s="153" t="n">
        <x:v>1</x:v>
      </x:c>
      <x:c r="F67" s="152" t="str">
        <x:v>YES</x:v>
      </x:c>
      <x:c r="G67" s="152" t="str"/>
      <x:c r="H67" s="152" t="str">
        <x:v>MPN_TO_SELECT</x:v>
      </x:c>
      <x:c r="I67" s="152" t="str"/>
      <x:c r="J67" s="152" t="str"/>
      <x:c r="K67" s="152" t="str"/>
      <x:c r="L67" s="152" t="str">
        <x:v>Supplier to propose</x:v>
      </x:c>
      <x:c r="M67" s="154"/>
      <x:c r="N67" s="154"/>
      <x:c r="O67" s="154"/>
      <x:c r="P67" s="155"/>
      <x:c r="Q67" s="155"/>
      <x:c r="R67" s="152" t="str">
        <x:v>Divisor superior de bateria</x:v>
      </x:c>
      <x:c r="S67" s="156" t="n">
        <x:f>IF(OR(F67="NO",M67=""),0,E67*M67)</x:f>
        <x:v>0</x:v>
      </x:c>
      <x:c r="T67" s="156" t="n">
        <x:f>IF(OR(F67="NO",N67=""),0,E67*N67)</x:f>
        <x:v>0</x:v>
      </x:c>
      <x:c r="U67" s="157" t="n">
        <x:f>IF(OR(F67="NO",O67=""),0,E67*O67)</x:f>
        <x:v>0</x:v>
      </x:c>
    </x:row>
    <x:row r="68">
      <x:c r="A68" s="151" t="n">
        <x:v>66</x:v>
      </x:c>
      <x:c r="B68" s="152" t="str">
        <x:v>R9</x:v>
      </x:c>
      <x:c r="C68" s="152" t="str">
        <x:v>3.3M 1%</x:v>
      </x:c>
      <x:c r="D68" s="152" t="str">
        <x:v>Resistor_SMD:R_0402_1005Metric</x:v>
      </x:c>
      <x:c r="E68" s="153" t="n">
        <x:v>1</x:v>
      </x:c>
      <x:c r="F68" s="152" t="str">
        <x:v>YES</x:v>
      </x:c>
      <x:c r="G68" s="152" t="str"/>
      <x:c r="H68" s="152" t="str">
        <x:v>MPN_TO_SELECT</x:v>
      </x:c>
      <x:c r="I68" s="152" t="str"/>
      <x:c r="J68" s="152" t="str"/>
      <x:c r="K68" s="152" t="str"/>
      <x:c r="L68" s="152" t="str">
        <x:v>Supplier to propose</x:v>
      </x:c>
      <x:c r="M68" s="154"/>
      <x:c r="N68" s="154"/>
      <x:c r="O68" s="154"/>
      <x:c r="P68" s="155"/>
      <x:c r="Q68" s="155"/>
      <x:c r="R68" s="152" t="str">
        <x:v>Divisor inferior de bateria</x:v>
      </x:c>
      <x:c r="S68" s="156" t="n">
        <x:f>IF(OR(F68="NO",M68=""),0,E68*M68)</x:f>
        <x:v>0</x:v>
      </x:c>
      <x:c r="T68" s="156" t="n">
        <x:f>IF(OR(F68="NO",N68=""),0,E68*N68)</x:f>
        <x:v>0</x:v>
      </x:c>
      <x:c r="U68" s="157" t="n">
        <x:f>IF(OR(F68="NO",O68=""),0,E68*O68)</x:f>
        <x:v>0</x:v>
      </x:c>
    </x:row>
    <x:row r="69">
      <x:c r="A69" s="151" t="n">
        <x:v>67</x:v>
      </x:c>
      <x:c r="B69" s="152" t="str">
        <x:v>R10</x:v>
      </x:c>
      <x:c r="C69" s="152" t="str">
        <x:v>100k</x:v>
      </x:c>
      <x:c r="D69" s="152" t="str">
        <x:v>Resistor_SMD:R_0402_1005Metric</x:v>
      </x:c>
      <x:c r="E69" s="153" t="n">
        <x:v>1</x:v>
      </x:c>
      <x:c r="F69" s="152" t="str">
        <x:v>YES</x:v>
      </x:c>
      <x:c r="G69" s="152" t="str"/>
      <x:c r="H69" s="152" t="str">
        <x:v>MPN_TO_SELECT</x:v>
      </x:c>
      <x:c r="I69" s="152" t="str"/>
      <x:c r="J69" s="152" t="str"/>
      <x:c r="K69" s="152" t="str"/>
      <x:c r="L69" s="152" t="str">
        <x:v>Supplier to propose</x:v>
      </x:c>
      <x:c r="M69" s="154"/>
      <x:c r="N69" s="154"/>
      <x:c r="O69" s="154"/>
      <x:c r="P69" s="155"/>
      <x:c r="Q69" s="155"/>
      <x:c r="R69" s="152" t="str">
        <x:v>Pull-down GNSS_EN</x:v>
      </x:c>
      <x:c r="S69" s="156" t="n">
        <x:f>IF(OR(F69="NO",M69=""),0,E69*M69)</x:f>
        <x:v>0</x:v>
      </x:c>
      <x:c r="T69" s="156" t="n">
        <x:f>IF(OR(F69="NO",N69=""),0,E69*N69)</x:f>
        <x:v>0</x:v>
      </x:c>
      <x:c r="U69" s="157" t="n">
        <x:f>IF(OR(F69="NO",O69=""),0,E69*O69)</x:f>
        <x:v>0</x:v>
      </x:c>
    </x:row>
    <x:row r="70">
      <x:c r="A70" s="151" t="n">
        <x:v>68</x:v>
      </x:c>
      <x:c r="B70" s="152" t="str">
        <x:v>D3</x:v>
      </x:c>
      <x:c r="C70" s="152" t="str">
        <x:v>TVS 3.9V</x:v>
      </x:c>
      <x:c r="D70" s="152" t="str">
        <x:v>Diode_SMD:D_SOD-323</x:v>
      </x:c>
      <x:c r="E70" s="153" t="n">
        <x:v>1</x:v>
      </x:c>
      <x:c r="F70" s="152" t="str">
        <x:v>YES</x:v>
      </x:c>
      <x:c r="G70" s="152" t="str"/>
      <x:c r="H70" s="152" t="str">
        <x:v>MPN_TO_SELECT</x:v>
      </x:c>
      <x:c r="I70" s="152" t="str"/>
      <x:c r="J70" s="152" t="str"/>
      <x:c r="K70" s="152" t="str"/>
      <x:c r="L70" s="152" t="str">
        <x:v>Supplier to propose</x:v>
      </x:c>
      <x:c r="M70" s="154"/>
      <x:c r="N70" s="154"/>
      <x:c r="O70" s="154"/>
      <x:c r="P70" s="155"/>
      <x:c r="Q70" s="155"/>
      <x:c r="R70" s="152" t="str">
        <x:v>Protecao de surtos em VBAT_RAW; nao regula OCV</x:v>
      </x:c>
      <x:c r="S70" s="156" t="n">
        <x:f>IF(OR(F70="NO",M70=""),0,E70*M70)</x:f>
        <x:v>0</x:v>
      </x:c>
      <x:c r="T70" s="156" t="n">
        <x:f>IF(OR(F70="NO",N70=""),0,E70*N70)</x:f>
        <x:v>0</x:v>
      </x:c>
      <x:c r="U70" s="157" t="n">
        <x:f>IF(OR(F70="NO",O70=""),0,E70*O70)</x:f>
        <x:v>0</x:v>
      </x:c>
    </x:row>
    <x:row r="71">
      <x:c r="A71" s="151" t="n">
        <x:v>69</x:v>
      </x:c>
      <x:c r="B71" s="152" t="str">
        <x:v>SC1</x:v>
      </x:c>
      <x:c r="C71" s="152" t="str">
        <x:v>HLC 220mF</x:v>
      </x:c>
      <x:c r="D71" s="152" t="str">
        <x:v>bm-tag:HLC_220mF</x:v>
      </x:c>
      <x:c r="E71" s="153" t="n">
        <x:v>1</x:v>
      </x:c>
      <x:c r="F71" s="152" t="str">
        <x:v>YES</x:v>
      </x:c>
      <x:c r="G71" s="152" t="str"/>
      <x:c r="H71" s="152" t="str">
        <x:v>CUSTOM_FOOTPRINT</x:v>
      </x:c>
      <x:c r="I71" s="152" t="str"/>
      <x:c r="J71" s="152" t="str"/>
      <x:c r="K71" s="152" t="str"/>
      <x:c r="L71" s="152" t="str">
        <x:v>Supplier engineering review</x:v>
      </x:c>
      <x:c r="M71" s="154"/>
      <x:c r="N71" s="154"/>
      <x:c r="O71" s="154"/>
      <x:c r="P71" s="155"/>
      <x:c r="Q71" s="155"/>
      <x:c r="R71" s="152" t="str">
        <x:v>Buffer de pulso; fuga a quente deve ser medida</x:v>
      </x:c>
      <x:c r="S71" s="156" t="n">
        <x:f>IF(OR(F71="NO",M71=""),0,E71*M71)</x:f>
        <x:v>0</x:v>
      </x:c>
      <x:c r="T71" s="156" t="n">
        <x:f>IF(OR(F71="NO",N71=""),0,E71*N71)</x:f>
        <x:v>0</x:v>
      </x:c>
      <x:c r="U71" s="157" t="n">
        <x:f>IF(OR(F71="NO",O71=""),0,E71*O71)</x:f>
        <x:v>0</x:v>
      </x:c>
    </x:row>
    <x:row r="72">
      <x:c r="A72" s="151" t="n">
        <x:v>70</x:v>
      </x:c>
      <x:c r="B72" s="152" t="str">
        <x:v>BT1</x:v>
      </x:c>
      <x:c r="C72" s="152" t="str">
        <x:v>EVE ER14335</x:v>
      </x:c>
      <x:c r="D72" s="152" t="str">
        <x:v>bm-tag:BATT_TABS</x:v>
      </x:c>
      <x:c r="E72" s="153" t="n">
        <x:v>1</x:v>
      </x:c>
      <x:c r="F72" s="152" t="str">
        <x:v>YES</x:v>
      </x:c>
      <x:c r="G72" s="152" t="str"/>
      <x:c r="H72" s="152" t="str">
        <x:v>CUSTOM_FOOTPRINT</x:v>
      </x:c>
      <x:c r="I72" s="152" t="str"/>
      <x:c r="J72" s="152" t="str"/>
      <x:c r="K72" s="152" t="str"/>
      <x:c r="L72" s="152" t="str">
        <x:v>Separate purchase / post-reflow</x:v>
      </x:c>
      <x:c r="M72" s="154"/>
      <x:c r="N72" s="154"/>
      <x:c r="O72" s="154"/>
      <x:c r="P72" s="155"/>
      <x:c r="Q72" s="155"/>
      <x:c r="R72" s="152" t="str">
        <x:v>Celula tabbed; montagem manual pos-refluxo</x:v>
      </x:c>
      <x:c r="S72" s="156" t="n">
        <x:f>IF(OR(F72="NO",M72=""),0,E72*M72)</x:f>
        <x:v>0</x:v>
      </x:c>
      <x:c r="T72" s="156" t="n">
        <x:f>IF(OR(F72="NO",N72=""),0,E72*N72)</x:f>
        <x:v>0</x:v>
      </x:c>
      <x:c r="U72" s="157" t="n">
        <x:f>IF(OR(F72="NO",O72=""),0,E72*O72)</x:f>
        <x:v>0</x:v>
      </x:c>
    </x:row>
    <x:row r="73">
      <x:c r="A73" s="151" t="n">
        <x:v>71</x:v>
      </x:c>
      <x:c r="B73" s="152" t="str">
        <x:v>TP1</x:v>
      </x:c>
      <x:c r="C73" s="152" t="str">
        <x:v>SWDIO</x:v>
      </x:c>
      <x:c r="D73" s="152" t="str">
        <x:v>TestPoint:TestPoint_Pad_D1.0mm</x:v>
      </x:c>
      <x:c r="E73" s="153" t="n">
        <x:v>1</x:v>
      </x:c>
      <x:c r="F73" s="152" t="str">
        <x:v>YES</x:v>
      </x:c>
      <x:c r="G73" s="152" t="str"/>
      <x:c r="H73" s="152" t="str">
        <x:v>TEST_POINT</x:v>
      </x:c>
      <x:c r="I73" s="152" t="str"/>
      <x:c r="J73" s="152" t="str"/>
      <x:c r="K73" s="152" t="str"/>
      <x:c r="L73" s="152" t="str">
        <x:v>Supplier to propose</x:v>
      </x:c>
      <x:c r="M73" s="154"/>
      <x:c r="N73" s="154"/>
      <x:c r="O73" s="154"/>
      <x:c r="P73" s="155"/>
      <x:c r="Q73" s="155"/>
      <x:c r="R73" s="152" t="str"/>
      <x:c r="S73" s="156" t="n">
        <x:f>IF(OR(F73="NO",M73=""),0,E73*M73)</x:f>
        <x:v>0</x:v>
      </x:c>
      <x:c r="T73" s="156" t="n">
        <x:f>IF(OR(F73="NO",N73=""),0,E73*N73)</x:f>
        <x:v>0</x:v>
      </x:c>
      <x:c r="U73" s="157" t="n">
        <x:f>IF(OR(F73="NO",O73=""),0,E73*O73)</x:f>
        <x:v>0</x:v>
      </x:c>
    </x:row>
    <x:row r="74">
      <x:c r="A74" s="151" t="n">
        <x:v>72</x:v>
      </x:c>
      <x:c r="B74" s="152" t="str">
        <x:v>TP2</x:v>
      </x:c>
      <x:c r="C74" s="152" t="str">
        <x:v>SWCLK</x:v>
      </x:c>
      <x:c r="D74" s="152" t="str">
        <x:v>TestPoint:TestPoint_Pad_D1.0mm</x:v>
      </x:c>
      <x:c r="E74" s="153" t="n">
        <x:v>1</x:v>
      </x:c>
      <x:c r="F74" s="152" t="str">
        <x:v>YES</x:v>
      </x:c>
      <x:c r="G74" s="152" t="str"/>
      <x:c r="H74" s="152" t="str">
        <x:v>TEST_POINT</x:v>
      </x:c>
      <x:c r="I74" s="152" t="str"/>
      <x:c r="J74" s="152" t="str"/>
      <x:c r="K74" s="152" t="str"/>
      <x:c r="L74" s="152" t="str">
        <x:v>Supplier to propose</x:v>
      </x:c>
      <x:c r="M74" s="154"/>
      <x:c r="N74" s="154"/>
      <x:c r="O74" s="154"/>
      <x:c r="P74" s="155"/>
      <x:c r="Q74" s="155"/>
      <x:c r="R74" s="152" t="str"/>
      <x:c r="S74" s="156" t="n">
        <x:f>IF(OR(F74="NO",M74=""),0,E74*M74)</x:f>
        <x:v>0</x:v>
      </x:c>
      <x:c r="T74" s="156" t="n">
        <x:f>IF(OR(F74="NO",N74=""),0,E74*N74)</x:f>
        <x:v>0</x:v>
      </x:c>
      <x:c r="U74" s="157" t="n">
        <x:f>IF(OR(F74="NO",O74=""),0,E74*O74)</x:f>
        <x:v>0</x:v>
      </x:c>
    </x:row>
    <x:row r="75">
      <x:c r="A75" s="151" t="n">
        <x:v>73</x:v>
      </x:c>
      <x:c r="B75" s="152" t="str">
        <x:v>TP3</x:v>
      </x:c>
      <x:c r="C75" s="152" t="str">
        <x:v>NRST</x:v>
      </x:c>
      <x:c r="D75" s="152" t="str">
        <x:v>TestPoint:TestPoint_Pad_D1.0mm</x:v>
      </x:c>
      <x:c r="E75" s="153" t="n">
        <x:v>1</x:v>
      </x:c>
      <x:c r="F75" s="152" t="str">
        <x:v>YES</x:v>
      </x:c>
      <x:c r="G75" s="152" t="str"/>
      <x:c r="H75" s="152" t="str">
        <x:v>TEST_POINT</x:v>
      </x:c>
      <x:c r="I75" s="152" t="str"/>
      <x:c r="J75" s="152" t="str"/>
      <x:c r="K75" s="152" t="str"/>
      <x:c r="L75" s="152" t="str">
        <x:v>Supplier to propose</x:v>
      </x:c>
      <x:c r="M75" s="154"/>
      <x:c r="N75" s="154"/>
      <x:c r="O75" s="154"/>
      <x:c r="P75" s="155"/>
      <x:c r="Q75" s="155"/>
      <x:c r="R75" s="152" t="str"/>
      <x:c r="S75" s="156" t="n">
        <x:f>IF(OR(F75="NO",M75=""),0,E75*M75)</x:f>
        <x:v>0</x:v>
      </x:c>
      <x:c r="T75" s="156" t="n">
        <x:f>IF(OR(F75="NO",N75=""),0,E75*N75)</x:f>
        <x:v>0</x:v>
      </x:c>
      <x:c r="U75" s="157" t="n">
        <x:f>IF(OR(F75="NO",O75=""),0,E75*O75)</x:f>
        <x:v>0</x:v>
      </x:c>
    </x:row>
    <x:row r="76">
      <x:c r="A76" s="151" t="n">
        <x:v>74</x:v>
      </x:c>
      <x:c r="B76" s="152" t="str">
        <x:v>TP4</x:v>
      </x:c>
      <x:c r="C76" s="152" t="str">
        <x:v>VBAT_RAW</x:v>
      </x:c>
      <x:c r="D76" s="152" t="str">
        <x:v>TestPoint:TestPoint_Pad_D1.0mm</x:v>
      </x:c>
      <x:c r="E76" s="153" t="n">
        <x:v>1</x:v>
      </x:c>
      <x:c r="F76" s="152" t="str">
        <x:v>YES</x:v>
      </x:c>
      <x:c r="G76" s="152" t="str"/>
      <x:c r="H76" s="152" t="str">
        <x:v>TEST_POINT</x:v>
      </x:c>
      <x:c r="I76" s="152" t="str"/>
      <x:c r="J76" s="152" t="str"/>
      <x:c r="K76" s="152" t="str"/>
      <x:c r="L76" s="152" t="str">
        <x:v>Supplier to propose</x:v>
      </x:c>
      <x:c r="M76" s="154"/>
      <x:c r="N76" s="154"/>
      <x:c r="O76" s="154"/>
      <x:c r="P76" s="155"/>
      <x:c r="Q76" s="155"/>
      <x:c r="R76" s="152" t="str"/>
      <x:c r="S76" s="156" t="n">
        <x:f>IF(OR(F76="NO",M76=""),0,E76*M76)</x:f>
        <x:v>0</x:v>
      </x:c>
      <x:c r="T76" s="156" t="n">
        <x:f>IF(OR(F76="NO",N76=""),0,E76*N76)</x:f>
        <x:v>0</x:v>
      </x:c>
      <x:c r="U76" s="157" t="n">
        <x:f>IF(OR(F76="NO",O76=""),0,E76*O76)</x:f>
        <x:v>0</x:v>
      </x:c>
    </x:row>
    <x:row r="77">
      <x:c r="A77" s="151" t="n">
        <x:v>75</x:v>
      </x:c>
      <x:c r="B77" s="152" t="str">
        <x:v>TP5</x:v>
      </x:c>
      <x:c r="C77" s="152" t="str">
        <x:v>GND</x:v>
      </x:c>
      <x:c r="D77" s="152" t="str">
        <x:v>TestPoint:TestPoint_Pad_D1.0mm</x:v>
      </x:c>
      <x:c r="E77" s="153" t="n">
        <x:v>1</x:v>
      </x:c>
      <x:c r="F77" s="152" t="str">
        <x:v>YES</x:v>
      </x:c>
      <x:c r="G77" s="152" t="str"/>
      <x:c r="H77" s="152" t="str">
        <x:v>TEST_POINT</x:v>
      </x:c>
      <x:c r="I77" s="152" t="str"/>
      <x:c r="J77" s="152" t="str"/>
      <x:c r="K77" s="152" t="str"/>
      <x:c r="L77" s="152" t="str">
        <x:v>Supplier to propose</x:v>
      </x:c>
      <x:c r="M77" s="154"/>
      <x:c r="N77" s="154"/>
      <x:c r="O77" s="154"/>
      <x:c r="P77" s="155"/>
      <x:c r="Q77" s="155"/>
      <x:c r="R77" s="152" t="str"/>
      <x:c r="S77" s="156" t="n">
        <x:f>IF(OR(F77="NO",M77=""),0,E77*M77)</x:f>
        <x:v>0</x:v>
      </x:c>
      <x:c r="T77" s="156" t="n">
        <x:f>IF(OR(F77="NO",N77=""),0,E77*N77)</x:f>
        <x:v>0</x:v>
      </x:c>
      <x:c r="U77" s="157" t="n">
        <x:f>IF(OR(F77="NO",O77=""),0,E77*O77)</x:f>
        <x:v>0</x:v>
      </x:c>
    </x:row>
    <x:row r="78">
      <x:c r="A78" s="151" t="n">
        <x:v>76</x:v>
      </x:c>
      <x:c r="B78" s="152" t="str">
        <x:v>TP6</x:v>
      </x:c>
      <x:c r="C78" s="152" t="str">
        <x:v>DBG_TX</x:v>
      </x:c>
      <x:c r="D78" s="152" t="str">
        <x:v>TestPoint:TestPoint_Pad_D1.0mm</x:v>
      </x:c>
      <x:c r="E78" s="153" t="n">
        <x:v>1</x:v>
      </x:c>
      <x:c r="F78" s="152" t="str">
        <x:v>YES</x:v>
      </x:c>
      <x:c r="G78" s="152" t="str"/>
      <x:c r="H78" s="152" t="str">
        <x:v>TEST_POINT</x:v>
      </x:c>
      <x:c r="I78" s="152" t="str"/>
      <x:c r="J78" s="152" t="str"/>
      <x:c r="K78" s="152" t="str"/>
      <x:c r="L78" s="152" t="str">
        <x:v>Supplier to propose</x:v>
      </x:c>
      <x:c r="M78" s="154"/>
      <x:c r="N78" s="154"/>
      <x:c r="O78" s="154"/>
      <x:c r="P78" s="155"/>
      <x:c r="Q78" s="155"/>
      <x:c r="R78" s="152" t="str"/>
      <x:c r="S78" s="156" t="n">
        <x:f>IF(OR(F78="NO",M78=""),0,E78*M78)</x:f>
        <x:v>0</x:v>
      </x:c>
      <x:c r="T78" s="156" t="n">
        <x:f>IF(OR(F78="NO",N78=""),0,E78*N78)</x:f>
        <x:v>0</x:v>
      </x:c>
      <x:c r="U78" s="157" t="n">
        <x:f>IF(OR(F78="NO",O78=""),0,E78*O78)</x:f>
        <x:v>0</x:v>
      </x:c>
    </x:row>
    <x:row r="79">
      <x:c r="A79" s="151" t="n">
        <x:v>77</x:v>
      </x:c>
      <x:c r="B79" s="152" t="str">
        <x:v>TP7</x:v>
      </x:c>
      <x:c r="C79" s="152" t="str">
        <x:v>DBG_RX</x:v>
      </x:c>
      <x:c r="D79" s="152" t="str">
        <x:v>TestPoint:TestPoint_Pad_D1.0mm</x:v>
      </x:c>
      <x:c r="E79" s="153" t="n">
        <x:v>1</x:v>
      </x:c>
      <x:c r="F79" s="152" t="str">
        <x:v>YES</x:v>
      </x:c>
      <x:c r="G79" s="152" t="str"/>
      <x:c r="H79" s="152" t="str">
        <x:v>TEST_POINT</x:v>
      </x:c>
      <x:c r="I79" s="152" t="str"/>
      <x:c r="J79" s="152" t="str"/>
      <x:c r="K79" s="152" t="str"/>
      <x:c r="L79" s="152" t="str">
        <x:v>Supplier to propose</x:v>
      </x:c>
      <x:c r="M79" s="154"/>
      <x:c r="N79" s="154"/>
      <x:c r="O79" s="154"/>
      <x:c r="P79" s="155"/>
      <x:c r="Q79" s="155"/>
      <x:c r="R79" s="152" t="str"/>
      <x:c r="S79" s="156" t="n">
        <x:f>IF(OR(F79="NO",M79=""),0,E79*M79)</x:f>
        <x:v>0</x:v>
      </x:c>
      <x:c r="T79" s="156" t="n">
        <x:f>IF(OR(F79="NO",N79=""),0,E79*N79)</x:f>
        <x:v>0</x:v>
      </x:c>
      <x:c r="U79" s="157" t="n">
        <x:f>IF(OR(F79="NO",O79=""),0,E79*O79)</x:f>
        <x:v>0</x:v>
      </x:c>
    </x:row>
    <x:row r="80">
      <x:c r="A80" s="151" t="n">
        <x:v>78</x:v>
      </x:c>
      <x:c r="B80" s="152" t="str">
        <x:v>TP8</x:v>
      </x:c>
      <x:c r="C80" s="152" t="str">
        <x:v>ISLEEP_A</x:v>
      </x:c>
      <x:c r="D80" s="152" t="str">
        <x:v>TestPoint:TestPoint_Pad_D1.0mm</x:v>
      </x:c>
      <x:c r="E80" s="153" t="n">
        <x:v>1</x:v>
      </x:c>
      <x:c r="F80" s="152" t="str">
        <x:v>YES</x:v>
      </x:c>
      <x:c r="G80" s="152" t="str"/>
      <x:c r="H80" s="152" t="str">
        <x:v>TEST_POINT</x:v>
      </x:c>
      <x:c r="I80" s="152" t="str"/>
      <x:c r="J80" s="152" t="str"/>
      <x:c r="K80" s="152" t="str"/>
      <x:c r="L80" s="152" t="str">
        <x:v>Supplier to propose</x:v>
      </x:c>
      <x:c r="M80" s="154"/>
      <x:c r="N80" s="154"/>
      <x:c r="O80" s="154"/>
      <x:c r="P80" s="155"/>
      <x:c r="Q80" s="155"/>
      <x:c r="R80" s="152" t="str">
        <x:v>Antes de R5</x:v>
      </x:c>
      <x:c r="S80" s="156" t="n">
        <x:f>IF(OR(F80="NO",M80=""),0,E80*M80)</x:f>
        <x:v>0</x:v>
      </x:c>
      <x:c r="T80" s="156" t="n">
        <x:f>IF(OR(F80="NO",N80=""),0,E80*N80)</x:f>
        <x:v>0</x:v>
      </x:c>
      <x:c r="U80" s="157" t="n">
        <x:f>IF(OR(F80="NO",O80=""),0,E80*O80)</x:f>
        <x:v>0</x:v>
      </x:c>
    </x:row>
    <x:row r="81">
      <x:c r="A81" s="151" t="n">
        <x:v>79</x:v>
      </x:c>
      <x:c r="B81" s="152" t="str">
        <x:v>TP9</x:v>
      </x:c>
      <x:c r="C81" s="152" t="str">
        <x:v>ISLEEP_B</x:v>
      </x:c>
      <x:c r="D81" s="152" t="str">
        <x:v>TestPoint:TestPoint_Pad_D1.0mm</x:v>
      </x:c>
      <x:c r="E81" s="153" t="n">
        <x:v>1</x:v>
      </x:c>
      <x:c r="F81" s="152" t="str">
        <x:v>YES</x:v>
      </x:c>
      <x:c r="G81" s="152" t="str"/>
      <x:c r="H81" s="152" t="str">
        <x:v>TEST_POINT</x:v>
      </x:c>
      <x:c r="I81" s="152" t="str"/>
      <x:c r="J81" s="152" t="str"/>
      <x:c r="K81" s="152" t="str"/>
      <x:c r="L81" s="152" t="str">
        <x:v>Supplier to propose</x:v>
      </x:c>
      <x:c r="M81" s="154"/>
      <x:c r="N81" s="154"/>
      <x:c r="O81" s="154"/>
      <x:c r="P81" s="155"/>
      <x:c r="Q81" s="155"/>
      <x:c r="R81" s="152" t="str">
        <x:v>Depois de R5</x:v>
      </x:c>
      <x:c r="S81" s="156" t="n">
        <x:f>IF(OR(F81="NO",M81=""),0,E81*M81)</x:f>
        <x:v>0</x:v>
      </x:c>
      <x:c r="T81" s="156" t="n">
        <x:f>IF(OR(F81="NO",N81=""),0,E81*N81)</x:f>
        <x:v>0</x:v>
      </x:c>
      <x:c r="U81" s="157" t="n">
        <x:f>IF(OR(F81="NO",O81=""),0,E81*O81)</x:f>
        <x:v>0</x:v>
      </x:c>
    </x:row>
    <x:row r="82">
      <x:c r="A82" s="151" t="n">
        <x:v>80</x:v>
      </x:c>
      <x:c r="B82" s="152" t="str">
        <x:v>TP10</x:v>
      </x:c>
      <x:c r="C82" s="152" t="str">
        <x:v>VMAIN</x:v>
      </x:c>
      <x:c r="D82" s="152" t="str">
        <x:v>TestPoint:TestPoint_Pad_D1.0mm</x:v>
      </x:c>
      <x:c r="E82" s="153" t="n">
        <x:v>1</x:v>
      </x:c>
      <x:c r="F82" s="152" t="str">
        <x:v>YES</x:v>
      </x:c>
      <x:c r="G82" s="152" t="str"/>
      <x:c r="H82" s="152" t="str">
        <x:v>TEST_POINT</x:v>
      </x:c>
      <x:c r="I82" s="152" t="str"/>
      <x:c r="J82" s="152" t="str"/>
      <x:c r="K82" s="152" t="str"/>
      <x:c r="L82" s="152" t="str">
        <x:v>Supplier to propose</x:v>
      </x:c>
      <x:c r="M82" s="154"/>
      <x:c r="N82" s="154"/>
      <x:c r="O82" s="154"/>
      <x:c r="P82" s="155"/>
      <x:c r="Q82" s="155"/>
      <x:c r="R82" s="152" t="str">
        <x:v>Rail regulado 3V3</x:v>
      </x:c>
      <x:c r="S82" s="156" t="n">
        <x:f>IF(OR(F82="NO",M82=""),0,E82*M82)</x:f>
        <x:v>0</x:v>
      </x:c>
      <x:c r="T82" s="156" t="n">
        <x:f>IF(OR(F82="NO",N82=""),0,E82*N82)</x:f>
        <x:v>0</x:v>
      </x:c>
      <x:c r="U82" s="157" t="n">
        <x:f>IF(OR(F82="NO",O82=""),0,E82*O82)</x:f>
        <x:v>0</x:v>
      </x:c>
    </x:row>
    <x:row r="83">
      <x:c r="A83" s="158" t="str">
        <x:v>TOTAL COMPONENT COST PER BOARD</x:v>
      </x:c>
      <x:c r="B83" s="159" t="str">
        <x:v>TOTAL COMPONENT COST PER BOARD</x:v>
      </x:c>
      <x:c r="C83" s="159" t="str">
        <x:v>TOTAL COMPONENT COST PER BOARD</x:v>
      </x:c>
      <x:c r="D83" s="159" t="str">
        <x:v>TOTAL COMPONENT COST PER BOARD</x:v>
      </x:c>
      <x:c r="E83" s="159" t="str">
        <x:v>TOTAL COMPONENT COST PER BOARD</x:v>
      </x:c>
      <x:c r="F83" s="159" t="str">
        <x:v>TOTAL COMPONENT COST PER BOARD</x:v>
      </x:c>
      <x:c r="G83" s="159" t="str">
        <x:v>TOTAL COMPONENT COST PER BOARD</x:v>
      </x:c>
      <x:c r="H83" s="159" t="str">
        <x:v>TOTAL COMPONENT COST PER BOARD</x:v>
      </x:c>
      <x:c r="I83" s="159" t="str">
        <x:v>TOTAL COMPONENT COST PER BOARD</x:v>
      </x:c>
      <x:c r="J83" s="159" t="str">
        <x:v>TOTAL COMPONENT COST PER BOARD</x:v>
      </x:c>
      <x:c r="K83" s="159" t="str">
        <x:v>TOTAL COMPONENT COST PER BOARD</x:v>
      </x:c>
      <x:c r="L83" s="159" t="str">
        <x:v>TOTAL COMPONENT COST PER BOARD</x:v>
      </x:c>
      <x:c r="M83" s="159" t="str">
        <x:v>TOTAL COMPONENT COST PER BOARD</x:v>
      </x:c>
      <x:c r="N83" s="159" t="str">
        <x:v>TOTAL COMPONENT COST PER BOARD</x:v>
      </x:c>
      <x:c r="O83" s="159" t="str">
        <x:v>TOTAL COMPONENT COST PER BOARD</x:v>
      </x:c>
      <x:c r="P83" s="159" t="str">
        <x:v>TOTAL COMPONENT COST PER BOARD</x:v>
      </x:c>
      <x:c r="Q83" s="159" t="str">
        <x:v>TOTAL COMPONENT COST PER BOARD</x:v>
      </x:c>
      <x:c r="R83" s="159" t="str">
        <x:v>TOTAL COMPONENT COST PER BOARD</x:v>
      </x:c>
      <x:c r="S83" s="160" t="n">
        <x:f>SUM(S3:S82)</x:f>
        <x:v>0</x:v>
      </x:c>
      <x:c r="T83" s="160" t="n">
        <x:f>SUM(T3:T82)</x:f>
        <x:v>0</x:v>
      </x:c>
      <x:c r="U83" s="161" t="n">
        <x:f>SUM(U3:U82)</x:f>
        <x:v>0</x:v>
      </x:c>
    </x:row>
  </x:sheetData>
  <x:mergeCells>
    <x:mergeCell ref="A1:U1"/>
    <x:mergeCell ref="A83:R83"/>
  </x:mergeCells>
  <x:conditionalFormatting sqref="F3:F82">
    <x:cfRule type="containsText" dxfId="0" priority="1" operator="containsText" text="NO"/>
  </x:conditionalFormatting>
  <x:conditionalFormatting sqref="H3:H82">
    <x:cfRule type="containsText" dxfId="1" priority="2" operator="containsText" text="MPN_TO_SELECT"/>
    <x:cfRule type="containsText" dxfId="2" priority="3" operator="containsText" text="CUSTOM_FOOTPRINT"/>
  </x:conditionalFormatting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42" hidden="0" customWidth="1"/>
    <x:col min="2" max="2" width="9" hidden="0" customWidth="1"/>
    <x:col min="3" max="3" width="14" hidden="0" customWidth="1"/>
    <x:col min="4" max="4" width="16" hidden="0" customWidth="1"/>
    <x:col min="5" max="5" width="15" hidden="0" customWidth="1"/>
    <x:col min="6" max="6" width="9" hidden="0" customWidth="1"/>
    <x:col min="7" max="7" width="12" hidden="0" customWidth="1"/>
    <x:col min="8" max="8" width="12" hidden="0" customWidth="1"/>
    <x:col min="9" max="9" width="11" hidden="0" customWidth="1"/>
    <x:col min="10" max="10" width="38" hidden="0" customWidth="1"/>
  </x:cols>
  <x:sheetData>
    <x:row r="1" ht="34" customHeight="1">
      <x:c r="A1" s="172" t="str">
        <x:v>Factory quotation response - complete all applicable fields</x:v>
      </x:c>
      <x:c r="B1" s="172" t="str">
        <x:v>Factory quotation response - complete all applicable fields</x:v>
      </x:c>
      <x:c r="C1" s="172" t="str">
        <x:v>Factory quotation response - complete all applicable fields</x:v>
      </x:c>
      <x:c r="D1" s="172" t="str">
        <x:v>Factory quotation response - complete all applicable fields</x:v>
      </x:c>
      <x:c r="E1" s="172" t="str">
        <x:v>Factory quotation response - complete all applicable fields</x:v>
      </x:c>
      <x:c r="F1" s="172" t="str">
        <x:v>Factory quotation response - complete all applicable fields</x:v>
      </x:c>
      <x:c r="G1" s="172" t="str">
        <x:v>Factory quotation response - complete all applicable fields</x:v>
      </x:c>
      <x:c r="H1" s="172" t="str">
        <x:v>Factory quotation response - complete all applicable fields</x:v>
      </x:c>
      <x:c r="I1" s="172" t="str">
        <x:v>Factory quotation response - complete all applicable fields</x:v>
      </x:c>
      <x:c r="J1" s="172" t="str">
        <x:v>Factory quotation response - complete all applicable fields</x:v>
      </x:c>
    </x:row>
    <x:row r="2" ht="34" customHeight="1">
      <x:c r="A2" s="172" t="str">
        <x:v>Factory quotation response - complete all applicable fields</x:v>
      </x:c>
      <x:c r="B2" s="172" t="str">
        <x:v>Factory quotation response - complete all applicable fields</x:v>
      </x:c>
      <x:c r="C2" s="172" t="str">
        <x:v>Factory quotation response - complete all applicable fields</x:v>
      </x:c>
      <x:c r="D2" s="172" t="str">
        <x:v>Factory quotation response - complete all applicable fields</x:v>
      </x:c>
      <x:c r="E2" s="172" t="str">
        <x:v>Factory quotation response - complete all applicable fields</x:v>
      </x:c>
      <x:c r="F2" s="172" t="str">
        <x:v>Factory quotation response - complete all applicable fields</x:v>
      </x:c>
      <x:c r="G2" s="172" t="str">
        <x:v>Factory quotation response - complete all applicable fields</x:v>
      </x:c>
      <x:c r="H2" s="172" t="str">
        <x:v>Factory quotation response - complete all applicable fields</x:v>
      </x:c>
      <x:c r="I2" s="172" t="str">
        <x:v>Factory quotation response - complete all applicable fields</x:v>
      </x:c>
      <x:c r="J2" s="172" t="str">
        <x:v>Factory quotation response - complete all applicable fields</x:v>
      </x:c>
    </x:row>
    <x:row r="3">
      <x:c r="A3" s="111"/>
      <x:c r="B3" s="111"/>
      <x:c r="C3" s="111"/>
      <x:c r="D3" s="111"/>
      <x:c r="E3" s="111"/>
      <x:c r="F3" s="111"/>
      <x:c r="G3" s="111"/>
      <x:c r="H3" s="111"/>
      <x:c r="I3" s="111"/>
      <x:c r="J3" s="111"/>
    </x:row>
    <x:row r="4">
      <x:c r="A4" s="162" t="str">
        <x:v>Quote all one-time engineering/NRE separately from recurring unit prices. Attach your formal quotation and list exclusions.</x:v>
      </x:c>
      <x:c r="B4" s="163" t="str">
        <x:v>Quote all one-time engineering/NRE separately from recurring unit prices. Attach your formal quotation and list exclusions.</x:v>
      </x:c>
      <x:c r="C4" s="163" t="str">
        <x:v>Quote all one-time engineering/NRE separately from recurring unit prices. Attach your formal quotation and list exclusions.</x:v>
      </x:c>
      <x:c r="D4" s="163" t="str">
        <x:v>Quote all one-time engineering/NRE separately from recurring unit prices. Attach your formal quotation and list exclusions.</x:v>
      </x:c>
      <x:c r="E4" s="163" t="str">
        <x:v>Quote all one-time engineering/NRE separately from recurring unit prices. Attach your formal quotation and list exclusions.</x:v>
      </x:c>
      <x:c r="F4" s="163" t="str">
        <x:v>Quote all one-time engineering/NRE separately from recurring unit prices. Attach your formal quotation and list exclusions.</x:v>
      </x:c>
      <x:c r="G4" s="163" t="str">
        <x:v>Quote all one-time engineering/NRE separately from recurring unit prices. Attach your formal quotation and list exclusions.</x:v>
      </x:c>
      <x:c r="H4" s="163" t="str">
        <x:v>Quote all one-time engineering/NRE separately from recurring unit prices. Attach your formal quotation and list exclusions.</x:v>
      </x:c>
      <x:c r="I4" s="163" t="str">
        <x:v>Quote all one-time engineering/NRE separately from recurring unit prices. Attach your formal quotation and list exclusions.</x:v>
      </x:c>
      <x:c r="J4" s="164" t="str">
        <x:v>Quote all one-time engineering/NRE separately from recurring unit prices. Attach your formal quotation and list exclusions.</x:v>
      </x:c>
    </x:row>
    <x:row r="5">
      <x:c r="A5" s="111"/>
      <x:c r="B5" s="111"/>
      <x:c r="C5" s="111"/>
      <x:c r="D5" s="111"/>
      <x:c r="E5" s="111"/>
      <x:c r="F5" s="111"/>
      <x:c r="G5" s="111"/>
      <x:c r="H5" s="111"/>
      <x:c r="I5" s="111"/>
      <x:c r="J5" s="111"/>
    </x:row>
    <x:row r="6">
      <x:c r="A6" s="174" t="str">
        <x:v>Work package</x:v>
      </x:c>
      <x:c r="B6" s="175" t="str">
        <x:v>Qty</x:v>
      </x:c>
      <x:c r="C6" s="175" t="str">
        <x:v>Unit price USD</x:v>
      </x:c>
      <x:c r="D6" s="175" t="str">
        <x:v>NRE/tooling USD</x:v>
      </x:c>
      <x:c r="E6" s="175" t="str">
        <x:v>Lot total USD</x:v>
      </x:c>
      <x:c r="F6" s="175" t="str">
        <x:v>MOQ</x:v>
      </x:c>
      <x:c r="G6" s="175" t="str">
        <x:v>Lead time days</x:v>
      </x:c>
      <x:c r="H6" s="175" t="str">
        <x:v>Incoterm</x:v>
      </x:c>
      <x:c r="I6" s="175" t="str">
        <x:v>Validity days</x:v>
      </x:c>
      <x:c r="J6" s="176" t="str">
        <x:v>Supplier response / exclusions</x:v>
      </x:c>
    </x:row>
    <x:row r="7">
      <x:c r="A7" s="123" t="str">
        <x:v>Schematic capture + ERC from supplied netlist</x:v>
      </x:c>
      <x:c r="B7" s="124" t="n">
        <x:v>1</x:v>
      </x:c>
      <x:c r="C7" s="165"/>
      <x:c r="D7" s="165"/>
      <x:c r="E7" s="165" t="str">
        <x:f>IF(C7="","",B7*C7+IF(D7="",0,D7))</x:f>
      </x:c>
      <x:c r="F7" s="124"/>
      <x:c r="G7" s="124"/>
      <x:c r="H7" s="124" t="str"/>
      <x:c r="I7" s="124"/>
      <x:c r="J7" s="126" t="str"/>
    </x:row>
    <x:row r="8">
      <x:c r="A8" s="123" t="str">
        <x:v>Footprint/symbol validation and library creation</x:v>
      </x:c>
      <x:c r="B8" s="124" t="n">
        <x:v>1</x:v>
      </x:c>
      <x:c r="C8" s="165"/>
      <x:c r="D8" s="165"/>
      <x:c r="E8" s="165" t="str">
        <x:f>IF(C8="","",B8*C8+IF(D8="",0,D8))</x:f>
      </x:c>
      <x:c r="F8" s="124"/>
      <x:c r="G8" s="124"/>
      <x:c r="H8" s="124" t="str"/>
      <x:c r="I8" s="124"/>
      <x:c r="J8" s="126" t="str"/>
    </x:row>
    <x:row r="9">
      <x:c r="A9" s="123" t="str">
        <x:v>4-layer PCB layout + DRC/DFM</x:v>
      </x:c>
      <x:c r="B9" s="124" t="n">
        <x:v>1</x:v>
      </x:c>
      <x:c r="C9" s="165"/>
      <x:c r="D9" s="165"/>
      <x:c r="E9" s="165" t="str">
        <x:f>IF(C9="","",B9*C9+IF(D9="",0,D9))</x:f>
      </x:c>
      <x:c r="F9" s="124"/>
      <x:c r="G9" s="124"/>
      <x:c r="H9" s="124" t="str"/>
      <x:c r="I9" s="124"/>
      <x:c r="J9" s="126" t="str"/>
    </x:row>
    <x:row r="10">
      <x:c r="A10" s="123" t="str">
        <x:v>915 MHz RF simulation/matching + VNA support</x:v>
      </x:c>
      <x:c r="B10" s="124" t="n">
        <x:v>1</x:v>
      </x:c>
      <x:c r="C10" s="165"/>
      <x:c r="D10" s="165"/>
      <x:c r="E10" s="165" t="str">
        <x:f>IF(C10="","",B10*C10+IF(D10="",0,D10))</x:f>
      </x:c>
      <x:c r="F10" s="124"/>
      <x:c r="G10" s="124"/>
      <x:c r="H10" s="124" t="str"/>
      <x:c r="I10" s="124"/>
      <x:c r="J10" s="126" t="str"/>
    </x:row>
    <x:row r="11">
      <x:c r="A11" s="123" t="str">
        <x:v>Bare PCB</x:v>
      </x:c>
      <x:c r="B11" s="124" t="n">
        <x:v>5</x:v>
      </x:c>
      <x:c r="C11" s="165"/>
      <x:c r="D11" s="165"/>
      <x:c r="E11" s="165" t="str">
        <x:f>IF(C11="","",B11*C11+IF(D11="",0,D11))</x:f>
      </x:c>
      <x:c r="F11" s="124"/>
      <x:c r="G11" s="124"/>
      <x:c r="H11" s="124" t="str"/>
      <x:c r="I11" s="124"/>
      <x:c r="J11" s="126" t="str"/>
    </x:row>
    <x:row r="12">
      <x:c r="A12" s="123" t="str">
        <x:v>SMT PCBA excluding battery</x:v>
      </x:c>
      <x:c r="B12" s="124" t="n">
        <x:v>5</x:v>
      </x:c>
      <x:c r="C12" s="165"/>
      <x:c r="D12" s="165"/>
      <x:c r="E12" s="165" t="str">
        <x:f>IF(C12="","",B12*C12+IF(D12="",0,D12))</x:f>
      </x:c>
      <x:c r="F12" s="124"/>
      <x:c r="G12" s="124"/>
      <x:c r="H12" s="124" t="str"/>
      <x:c r="I12" s="124"/>
      <x:c r="J12" s="126" t="str"/>
    </x:row>
    <x:row r="13">
      <x:c r="A13" s="123" t="str">
        <x:v>Programming + functional test</x:v>
      </x:c>
      <x:c r="B13" s="124" t="n">
        <x:v>5</x:v>
      </x:c>
      <x:c r="C13" s="165"/>
      <x:c r="D13" s="165"/>
      <x:c r="E13" s="165" t="str">
        <x:f>IF(C13="","",B13*C13+IF(D13="",0,D13))</x:f>
      </x:c>
      <x:c r="F13" s="124"/>
      <x:c r="G13" s="124"/>
      <x:c r="H13" s="124" t="str"/>
      <x:c r="I13" s="124"/>
      <x:c r="J13" s="126" t="str"/>
    </x:row>
    <x:row r="14">
      <x:c r="A14" s="123" t="str">
        <x:v>Post-reflow battery/HLC operation</x:v>
      </x:c>
      <x:c r="B14" s="124" t="n">
        <x:v>5</x:v>
      </x:c>
      <x:c r="C14" s="165"/>
      <x:c r="D14" s="165"/>
      <x:c r="E14" s="165" t="str">
        <x:f>IF(C14="","",B14*C14+IF(D14="",0,D14))</x:f>
      </x:c>
      <x:c r="F14" s="124"/>
      <x:c r="G14" s="124"/>
      <x:c r="H14" s="124" t="str"/>
      <x:c r="I14" s="124"/>
      <x:c r="J14" s="126" t="str"/>
    </x:row>
    <x:row r="15">
      <x:c r="A15" s="123" t="str">
        <x:v>Bare PCB</x:v>
      </x:c>
      <x:c r="B15" s="124" t="n">
        <x:v>20</x:v>
      </x:c>
      <x:c r="C15" s="165"/>
      <x:c r="D15" s="165"/>
      <x:c r="E15" s="165" t="str">
        <x:f>IF(C15="","",B15*C15+IF(D15="",0,D15))</x:f>
      </x:c>
      <x:c r="F15" s="124"/>
      <x:c r="G15" s="124"/>
      <x:c r="H15" s="124" t="str"/>
      <x:c r="I15" s="124"/>
      <x:c r="J15" s="126" t="str"/>
    </x:row>
    <x:row r="16">
      <x:c r="A16" s="123" t="str">
        <x:v>SMT PCBA excluding battery</x:v>
      </x:c>
      <x:c r="B16" s="124" t="n">
        <x:v>20</x:v>
      </x:c>
      <x:c r="C16" s="165"/>
      <x:c r="D16" s="165"/>
      <x:c r="E16" s="165" t="str">
        <x:f>IF(C16="","",B16*C16+IF(D16="",0,D16))</x:f>
      </x:c>
      <x:c r="F16" s="124"/>
      <x:c r="G16" s="124"/>
      <x:c r="H16" s="124" t="str"/>
      <x:c r="I16" s="124"/>
      <x:c r="J16" s="126" t="str"/>
    </x:row>
    <x:row r="17">
      <x:c r="A17" s="123" t="str">
        <x:v>Programming + functional test</x:v>
      </x:c>
      <x:c r="B17" s="124" t="n">
        <x:v>20</x:v>
      </x:c>
      <x:c r="C17" s="165"/>
      <x:c r="D17" s="165"/>
      <x:c r="E17" s="165" t="str">
        <x:f>IF(C17="","",B17*C17+IF(D17="",0,D17))</x:f>
      </x:c>
      <x:c r="F17" s="124"/>
      <x:c r="G17" s="124"/>
      <x:c r="H17" s="124" t="str"/>
      <x:c r="I17" s="124"/>
      <x:c r="J17" s="126" t="str"/>
    </x:row>
    <x:row r="18">
      <x:c r="A18" s="123" t="str">
        <x:v>Bare PCB</x:v>
      </x:c>
      <x:c r="B18" s="124" t="n">
        <x:v>100</x:v>
      </x:c>
      <x:c r="C18" s="165"/>
      <x:c r="D18" s="165"/>
      <x:c r="E18" s="165" t="str">
        <x:f>IF(C18="","",B18*C18+IF(D18="",0,D18))</x:f>
      </x:c>
      <x:c r="F18" s="124"/>
      <x:c r="G18" s="124"/>
      <x:c r="H18" s="124" t="str"/>
      <x:c r="I18" s="124"/>
      <x:c r="J18" s="126" t="str"/>
    </x:row>
    <x:row r="19">
      <x:c r="A19" s="123" t="str">
        <x:v>SMT PCBA excluding battery</x:v>
      </x:c>
      <x:c r="B19" s="124" t="n">
        <x:v>100</x:v>
      </x:c>
      <x:c r="C19" s="165"/>
      <x:c r="D19" s="165"/>
      <x:c r="E19" s="165" t="str">
        <x:f>IF(C19="","",B19*C19+IF(D19="",0,D19))</x:f>
      </x:c>
      <x:c r="F19" s="124"/>
      <x:c r="G19" s="124"/>
      <x:c r="H19" s="124" t="str"/>
      <x:c r="I19" s="124"/>
      <x:c r="J19" s="126" t="str"/>
    </x:row>
    <x:row r="20">
      <x:c r="A20" s="123" t="str">
        <x:v>Programming + functional test</x:v>
      </x:c>
      <x:c r="B20" s="124" t="n">
        <x:v>100</x:v>
      </x:c>
      <x:c r="C20" s="165"/>
      <x:c r="D20" s="165"/>
      <x:c r="E20" s="165" t="str">
        <x:f>IF(C20="","",B20*C20+IF(D20="",0,D20))</x:f>
      </x:c>
      <x:c r="F20" s="124"/>
      <x:c r="G20" s="124"/>
      <x:c r="H20" s="124" t="str"/>
      <x:c r="I20" s="124"/>
      <x:c r="J20" s="126" t="str"/>
    </x:row>
    <x:row r="21">
      <x:c r="A21" s="123" t="str">
        <x:v>Bare PCB</x:v>
      </x:c>
      <x:c r="B21" s="124" t="n">
        <x:v>1000</x:v>
      </x:c>
      <x:c r="C21" s="165"/>
      <x:c r="D21" s="165"/>
      <x:c r="E21" s="165" t="str">
        <x:f>IF(C21="","",B21*C21+IF(D21="",0,D21))</x:f>
      </x:c>
      <x:c r="F21" s="124"/>
      <x:c r="G21" s="124"/>
      <x:c r="H21" s="124" t="str"/>
      <x:c r="I21" s="124"/>
      <x:c r="J21" s="126" t="str"/>
    </x:row>
    <x:row r="22">
      <x:c r="A22" s="123" t="str">
        <x:v>SMT PCBA excluding battery</x:v>
      </x:c>
      <x:c r="B22" s="124" t="n">
        <x:v>1000</x:v>
      </x:c>
      <x:c r="C22" s="165"/>
      <x:c r="D22" s="165"/>
      <x:c r="E22" s="165" t="str">
        <x:f>IF(C22="","",B22*C22+IF(D22="",0,D22))</x:f>
      </x:c>
      <x:c r="F22" s="124"/>
      <x:c r="G22" s="124"/>
      <x:c r="H22" s="124" t="str"/>
      <x:c r="I22" s="124"/>
      <x:c r="J22" s="126" t="str"/>
    </x:row>
    <x:row r="23">
      <x:c r="A23" s="123" t="str">
        <x:v>Programming + functional test</x:v>
      </x:c>
      <x:c r="B23" s="124" t="n">
        <x:v>1000</x:v>
      </x:c>
      <x:c r="C23" s="165"/>
      <x:c r="D23" s="165"/>
      <x:c r="E23" s="165" t="str">
        <x:f>IF(C23="","",B23*C23+IF(D23="",0,D23))</x:f>
      </x:c>
      <x:c r="F23" s="124"/>
      <x:c r="G23" s="124"/>
      <x:c r="H23" s="124" t="str"/>
      <x:c r="I23" s="124"/>
      <x:c r="J23" s="126" t="str"/>
    </x:row>
    <x:row r="24">
      <x:c r="A24" s="123" t="str">
        <x:v>Post-reflow battery/final assembly</x:v>
      </x:c>
      <x:c r="B24" s="124" t="n">
        <x:v>1000</x:v>
      </x:c>
      <x:c r="C24" s="165"/>
      <x:c r="D24" s="165"/>
      <x:c r="E24" s="165" t="str">
        <x:f>IF(C24="","",B24*C24+IF(D24="",0,D24))</x:f>
      </x:c>
      <x:c r="F24" s="124"/>
      <x:c r="G24" s="124"/>
      <x:c r="H24" s="124" t="str"/>
      <x:c r="I24" s="124"/>
      <x:c r="J24" s="126" t="str"/>
    </x:row>
    <x:row r="25">
      <x:c r="A25" s="123" t="str">
        <x:v>Bare PCB</x:v>
      </x:c>
      <x:c r="B25" s="124" t="n">
        <x:v>5000</x:v>
      </x:c>
      <x:c r="C25" s="165"/>
      <x:c r="D25" s="165"/>
      <x:c r="E25" s="165" t="str">
        <x:f>IF(C25="","",B25*C25+IF(D25="",0,D25))</x:f>
      </x:c>
      <x:c r="F25" s="124"/>
      <x:c r="G25" s="124"/>
      <x:c r="H25" s="124" t="str"/>
      <x:c r="I25" s="124"/>
      <x:c r="J25" s="126" t="str"/>
    </x:row>
    <x:row r="26">
      <x:c r="A26" s="123" t="str">
        <x:v>SMT PCBA excluding battery</x:v>
      </x:c>
      <x:c r="B26" s="124" t="n">
        <x:v>5000</x:v>
      </x:c>
      <x:c r="C26" s="165"/>
      <x:c r="D26" s="165"/>
      <x:c r="E26" s="165" t="str">
        <x:f>IF(C26="","",B26*C26+IF(D26="",0,D26))</x:f>
      </x:c>
      <x:c r="F26" s="124"/>
      <x:c r="G26" s="124"/>
      <x:c r="H26" s="124" t="str"/>
      <x:c r="I26" s="124"/>
      <x:c r="J26" s="126" t="str"/>
    </x:row>
    <x:row r="27">
      <x:c r="A27" s="123" t="str">
        <x:v>Programming + functional test</x:v>
      </x:c>
      <x:c r="B27" s="124" t="n">
        <x:v>5000</x:v>
      </x:c>
      <x:c r="C27" s="165"/>
      <x:c r="D27" s="165"/>
      <x:c r="E27" s="165" t="str">
        <x:f>IF(C27="","",B27*C27+IF(D27="",0,D27))</x:f>
      </x:c>
      <x:c r="F27" s="124"/>
      <x:c r="G27" s="124"/>
      <x:c r="H27" s="124" t="str"/>
      <x:c r="I27" s="124"/>
      <x:c r="J27" s="126" t="str"/>
    </x:row>
    <x:row r="28">
      <x:c r="A28" s="123" t="str">
        <x:v>Post-reflow battery/final assembly</x:v>
      </x:c>
      <x:c r="B28" s="124" t="n">
        <x:v>5000</x:v>
      </x:c>
      <x:c r="C28" s="165"/>
      <x:c r="D28" s="165"/>
      <x:c r="E28" s="165" t="str">
        <x:f>IF(C28="","",B28*C28+IF(D28="",0,D28))</x:f>
      </x:c>
      <x:c r="F28" s="124"/>
      <x:c r="G28" s="124"/>
      <x:c r="H28" s="124" t="str"/>
      <x:c r="I28" s="124"/>
      <x:c r="J28" s="126" t="str"/>
    </x:row>
    <x:row r="29">
      <x:c r="A29" s="123" t="str">
        <x:v>Bed-of-nails test fixture</x:v>
      </x:c>
      <x:c r="B29" s="124" t="n">
        <x:v>1</x:v>
      </x:c>
      <x:c r="C29" s="165"/>
      <x:c r="D29" s="165"/>
      <x:c r="E29" s="165" t="str">
        <x:f>IF(C29="","",B29*C29+IF(D29="",0,D29))</x:f>
      </x:c>
      <x:c r="F29" s="124"/>
      <x:c r="G29" s="124"/>
      <x:c r="H29" s="124" t="str"/>
      <x:c r="I29" s="124"/>
      <x:c r="J29" s="126" t="str"/>
    </x:row>
    <x:row r="30">
      <x:c r="A30" s="123" t="str">
        <x:v>Enclosure prototype / DFM (optional)</x:v>
      </x:c>
      <x:c r="B30" s="124" t="n">
        <x:v>5</x:v>
      </x:c>
      <x:c r="C30" s="165"/>
      <x:c r="D30" s="165"/>
      <x:c r="E30" s="165" t="str">
        <x:f>IF(C30="","",B30*C30+IF(D30="",0,D30))</x:f>
      </x:c>
      <x:c r="F30" s="124"/>
      <x:c r="G30" s="124"/>
      <x:c r="H30" s="124" t="str"/>
      <x:c r="I30" s="124"/>
      <x:c r="J30" s="126" t="str"/>
    </x:row>
    <x:row r="31">
      <x:c r="A31" s="123" t="str">
        <x:v>Injection mold tooling (optional)</x:v>
      </x:c>
      <x:c r="B31" s="124" t="n">
        <x:v>1</x:v>
      </x:c>
      <x:c r="C31" s="165"/>
      <x:c r="D31" s="165"/>
      <x:c r="E31" s="165" t="str">
        <x:f>IF(C31="","",B31*C31+IF(D31="",0,D31))</x:f>
      </x:c>
      <x:c r="F31" s="124"/>
      <x:c r="G31" s="124"/>
      <x:c r="H31" s="124" t="str"/>
      <x:c r="I31" s="124"/>
      <x:c r="J31" s="126" t="str"/>
    </x:row>
    <x:row r="32">
      <x:c r="A32" s="127" t="str">
        <x:v>Packaging and labeling</x:v>
      </x:c>
      <x:c r="B32" s="128" t="n">
        <x:v>5000</x:v>
      </x:c>
      <x:c r="C32" s="166"/>
      <x:c r="D32" s="166"/>
      <x:c r="E32" s="166" t="str">
        <x:f>IF(C32="","",B32*C32+IF(D32="",0,D32))</x:f>
      </x:c>
      <x:c r="F32" s="128"/>
      <x:c r="G32" s="128"/>
      <x:c r="H32" s="128" t="str"/>
      <x:c r="I32" s="128"/>
      <x:c r="J32" s="130" t="str"/>
    </x:row>
  </x:sheetData>
  <x:mergeCells>
    <x:mergeCell ref="A1:J2"/>
    <x:mergeCell ref="A4:J4"/>
  </x:mergeCell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8" hidden="0" customWidth="1"/>
    <x:col min="2" max="2" width="38" hidden="0" customWidth="1"/>
    <x:col min="3" max="3" width="16" hidden="0" customWidth="1"/>
    <x:col min="4" max="4" width="22" hidden="0" customWidth="1"/>
    <x:col min="5" max="5" width="21" hidden="0" customWidth="1"/>
    <x:col min="6" max="6" width="34" hidden="0" customWidth="1"/>
    <x:col min="7" max="7" width="14" hidden="0" customWidth="1"/>
  </x:cols>
  <x:sheetData>
    <x:row r="1" ht="34" customHeight="1">
      <x:c r="A1" s="172" t="str">
        <x:v>Production release gaps and quotation assumptions</x:v>
      </x:c>
      <x:c r="B1" s="172" t="str">
        <x:v>Production release gaps and quotation assumptions</x:v>
      </x:c>
      <x:c r="C1" s="172" t="str">
        <x:v>Production release gaps and quotation assumptions</x:v>
      </x:c>
      <x:c r="D1" s="172" t="str">
        <x:v>Production release gaps and quotation assumptions</x:v>
      </x:c>
      <x:c r="E1" s="172" t="str">
        <x:v>Production release gaps and quotation assumptions</x:v>
      </x:c>
      <x:c r="F1" s="172" t="str">
        <x:v>Production release gaps and quotation assumptions</x:v>
      </x:c>
      <x:c r="G1" s="172" t="str">
        <x:v>Production release gaps and quotation assumptions</x:v>
      </x:c>
      <x:c r="H1" s="173"/>
      <x:c r="I1" s="173"/>
      <x:c r="J1" s="173"/>
    </x:row>
    <x:row r="2" ht="34" customHeight="1">
      <x:c r="A2" s="172" t="str">
        <x:v>Production release gaps and quotation assumptions</x:v>
      </x:c>
      <x:c r="B2" s="172" t="str">
        <x:v>Production release gaps and quotation assumptions</x:v>
      </x:c>
      <x:c r="C2" s="172" t="str">
        <x:v>Production release gaps and quotation assumptions</x:v>
      </x:c>
      <x:c r="D2" s="172" t="str">
        <x:v>Production release gaps and quotation assumptions</x:v>
      </x:c>
      <x:c r="E2" s="172" t="str">
        <x:v>Production release gaps and quotation assumptions</x:v>
      </x:c>
      <x:c r="F2" s="172" t="str">
        <x:v>Production release gaps and quotation assumptions</x:v>
      </x:c>
      <x:c r="G2" s="172" t="str">
        <x:v>Production release gaps and quotation assumptions</x:v>
      </x:c>
      <x:c r="H2" s="173"/>
      <x:c r="I2" s="173"/>
      <x:c r="J2" s="173"/>
    </x:row>
    <x:row r="3">
      <x:c r="A3" s="111"/>
      <x:c r="B3" s="111"/>
      <x:c r="C3" s="111"/>
      <x:c r="D3" s="111"/>
      <x:c r="E3" s="111"/>
      <x:c r="F3" s="111"/>
      <x:c r="G3" s="111"/>
    </x:row>
    <x:row r="4">
      <x:c r="A4" s="167" t="str">
        <x:v>These gaps must be closed before any purchase order authorizes manufacture. Supplier may quote engineering to close them.</x:v>
      </x:c>
      <x:c r="B4" s="168" t="str">
        <x:v>These gaps must be closed before any purchase order authorizes manufacture. Supplier may quote engineering to close them.</x:v>
      </x:c>
      <x:c r="C4" s="168" t="str">
        <x:v>These gaps must be closed before any purchase order authorizes manufacture. Supplier may quote engineering to close them.</x:v>
      </x:c>
      <x:c r="D4" s="168" t="str">
        <x:v>These gaps must be closed before any purchase order authorizes manufacture. Supplier may quote engineering to close them.</x:v>
      </x:c>
      <x:c r="E4" s="168" t="str">
        <x:v>These gaps must be closed before any purchase order authorizes manufacture. Supplier may quote engineering to close them.</x:v>
      </x:c>
      <x:c r="F4" s="168" t="str">
        <x:v>These gaps must be closed before any purchase order authorizes manufacture. Supplier may quote engineering to close them.</x:v>
      </x:c>
      <x:c r="G4" s="169" t="str">
        <x:v>These gaps must be closed before any purchase order authorizes manufacture. Supplier may quote engineering to close them.</x:v>
      </x:c>
    </x:row>
    <x:row r="5">
      <x:c r="A5" s="174" t="str">
        <x:v>ID</x:v>
      </x:c>
      <x:c r="B5" s="175" t="str">
        <x:v>Item</x:v>
      </x:c>
      <x:c r="C5" s="175" t="str">
        <x:v>Current status</x:v>
      </x:c>
      <x:c r="D5" s="175" t="str">
        <x:v>Needed for</x:v>
      </x:c>
      <x:c r="E5" s="175" t="str">
        <x:v>Requested owner</x:v>
      </x:c>
      <x:c r="F5" s="175" t="str">
        <x:v>Supplier response</x:v>
      </x:c>
      <x:c r="G5" s="176" t="str">
        <x:v>Close before</x:v>
      </x:c>
    </x:row>
    <x:row r="6">
      <x:c r="A6" s="123" t="str">
        <x:v>G01</x:v>
      </x:c>
      <x:c r="B6" s="170" t="str">
        <x:v>Native KiCad schematic (.kicad_sch) + clean ERC</x:v>
      </x:c>
      <x:c r="C6" s="170" t="str">
        <x:v>Preliminary generated; review pending</x:v>
      </x:c>
      <x:c r="D6" s="170" t="str">
        <x:v>Electrical release</x:v>
      </x:c>
      <x:c r="E6" s="170" t="str">
        <x:v>Engineering supplier</x:v>
      </x:c>
      <x:c r="F6" s="170" t="str"/>
      <x:c r="G6" s="126" t="str">
        <x:v>EVT PO</x:v>
      </x:c>
    </x:row>
    <x:row r="7">
      <x:c r="A7" s="123" t="str">
        <x:v>G02</x:v>
      </x:c>
      <x:c r="B7" s="170" t="str">
        <x:v>Routed KiCad PCB (.kicad_pcb) + clean DRC</x:v>
      </x:c>
      <x:c r="C7" s="170" t="str">
        <x:v>Preliminary board generated; unrouted</x:v>
      </x:c>
      <x:c r="D7" s="170" t="str">
        <x:v>Fabrication release</x:v>
      </x:c>
      <x:c r="E7" s="170" t="str">
        <x:v>Engineering supplier</x:v>
      </x:c>
      <x:c r="F7" s="170" t="str"/>
      <x:c r="G7" s="126" t="str">
        <x:v>EVT PO</x:v>
      </x:c>
    </x:row>
    <x:row r="8">
      <x:c r="A8" s="123" t="str">
        <x:v>G03</x:v>
      </x:c>
      <x:c r="B8" s="170" t="str">
        <x:v>Gerber/ODB++, Excellon drill and final fab drawing</x:v>
      </x:c>
      <x:c r="C8" s="170" t="str">
        <x:v>Missing</x:v>
      </x:c>
      <x:c r="D8" s="170" t="str">
        <x:v>Bare PCB</x:v>
      </x:c>
      <x:c r="E8" s="170" t="str">
        <x:v>Engineering supplier</x:v>
      </x:c>
      <x:c r="F8" s="170" t="str"/>
      <x:c r="G8" s="126" t="str">
        <x:v>EVT PO</x:v>
      </x:c>
    </x:row>
    <x:row r="9">
      <x:c r="A9" s="123" t="str">
        <x:v>G04</x:v>
      </x:c>
      <x:c r="B9" s="170" t="str">
        <x:v>Final stack-up and controlled-impedance coupon</x:v>
      </x:c>
      <x:c r="C9" s="170" t="str">
        <x:v>Preliminary</x:v>
      </x:c>
      <x:c r="D9" s="170" t="str">
        <x:v>50-ohm RF traces</x:v>
      </x:c>
      <x:c r="E9" s="170" t="str">
        <x:v>PCB supplier</x:v>
      </x:c>
      <x:c r="F9" s="170" t="str"/>
      <x:c r="G9" s="126" t="str">
        <x:v>EVT PO</x:v>
      </x:c>
    </x:row>
    <x:row r="10">
      <x:c r="A10" s="123" t="str">
        <x:v>G05</x:v>
      </x:c>
      <x:c r="B10" s="170" t="str">
        <x:v>Approved MPN/AVL for 59 unresolved BOM lines</x:v>
      </x:c>
      <x:c r="C10" s="170" t="str">
        <x:v>Missing</x:v>
      </x:c>
      <x:c r="D10" s="170" t="str">
        <x:v>Procurement</x:v>
      </x:c>
      <x:c r="E10" s="170" t="str">
        <x:v>Project + supplier</x:v>
      </x:c>
      <x:c r="F10" s="170" t="str"/>
      <x:c r="G10" s="126" t="str">
        <x:v>EVT PO</x:v>
      </x:c>
    </x:row>
    <x:row r="11">
      <x:c r="A11" s="123" t="str">
        <x:v>G06</x:v>
      </x:c>
      <x:c r="B11" s="170" t="str">
        <x:v>Validated footprints for 7 custom-footprint lines</x:v>
      </x:c>
      <x:c r="C11" s="170" t="str">
        <x:v>Missing</x:v>
      </x:c>
      <x:c r="D11" s="170" t="str">
        <x:v>Assembly yield</x:v>
      </x:c>
      <x:c r="E11" s="170" t="str">
        <x:v>Engineering supplier</x:v>
      </x:c>
      <x:c r="F11" s="170" t="str"/>
      <x:c r="G11" s="126" t="str">
        <x:v>EVT PO</x:v>
      </x:c>
    </x:row>
    <x:row r="12">
      <x:c r="A12" s="123" t="str">
        <x:v>G07</x:v>
      </x:c>
      <x:c r="B12" s="170" t="str">
        <x:v>CPL/pick-and-place with reviewed rotations</x:v>
      </x:c>
      <x:c r="C12" s="170" t="str">
        <x:v>Missing</x:v>
      </x:c>
      <x:c r="D12" s="170" t="str">
        <x:v>SMT assembly</x:v>
      </x:c>
      <x:c r="E12" s="170" t="str">
        <x:v>Engineering supplier</x:v>
      </x:c>
      <x:c r="F12" s="170" t="str"/>
      <x:c r="G12" s="126" t="str">
        <x:v>EVT PO</x:v>
      </x:c>
    </x:row>
    <x:row r="13">
      <x:c r="A13" s="123" t="str">
        <x:v>G08</x:v>
      </x:c>
      <x:c r="B13" s="170" t="str">
        <x:v>915 MHz and GNSS antenna simulation/tuning with enclosure</x:v>
      </x:c>
      <x:c r="C13" s="170" t="str">
        <x:v>Missing</x:v>
      </x:c>
      <x:c r="D13" s="170" t="str">
        <x:v>RF performance</x:v>
      </x:c>
      <x:c r="E13" s="170" t="str">
        <x:v>RF laboratory</x:v>
      </x:c>
      <x:c r="F13" s="170" t="str"/>
      <x:c r="G13" s="126" t="str">
        <x:v>DVT</x:v>
      </x:c>
    </x:row>
    <x:row r="14">
      <x:c r="A14" s="123" t="str">
        <x:v>G09</x:v>
      </x:c>
      <x:c r="B14" s="170" t="str">
        <x:v>Production firmware and programming image</x:v>
      </x:c>
      <x:c r="C14" s="170" t="str">
        <x:v>Missing</x:v>
      </x:c>
      <x:c r="D14" s="170" t="str">
        <x:v>Programming/test</x:v>
      </x:c>
      <x:c r="E14" s="170" t="str">
        <x:v>Project</x:v>
      </x:c>
      <x:c r="F14" s="170" t="str"/>
      <x:c r="G14" s="126" t="str">
        <x:v>EVT assembly</x:v>
      </x:c>
    </x:row>
    <x:row r="15">
      <x:c r="A15" s="123" t="str">
        <x:v>G10</x:v>
      </x:c>
      <x:c r="B15" s="170" t="str">
        <x:v>Bed-of-nails fixture files and final acceptance limits</x:v>
      </x:c>
      <x:c r="C15" s="170" t="str">
        <x:v>Preliminary</x:v>
      </x:c>
      <x:c r="D15" s="170" t="str">
        <x:v>Functional test</x:v>
      </x:c>
      <x:c r="E15" s="170" t="str">
        <x:v>Project + supplier</x:v>
      </x:c>
      <x:c r="F15" s="170" t="str"/>
      <x:c r="G15" s="126" t="str">
        <x:v>DVT</x:v>
      </x:c>
    </x:row>
    <x:row r="16">
      <x:c r="A16" s="123" t="str">
        <x:v>G11</x:v>
      </x:c>
      <x:c r="B16" s="170" t="str">
        <x:v>Enclosure STEP/tooling drawings and approved materials</x:v>
      </x:c>
      <x:c r="C16" s="170" t="str">
        <x:v>Missing</x:v>
      </x:c>
      <x:c r="D16" s="170" t="str">
        <x:v>Full-device quote</x:v>
      </x:c>
      <x:c r="E16" s="170" t="str">
        <x:v>Mechanical engineering</x:v>
      </x:c>
      <x:c r="F16" s="170" t="str"/>
      <x:c r="G16" s="126" t="str">
        <x:v>DVT/PVT</x:v>
      </x:c>
    </x:row>
    <x:row r="17">
      <x:c r="A17" s="123" t="str">
        <x:v>G12</x:v>
      </x:c>
      <x:c r="B17" s="170" t="str">
        <x:v>Battery/HLC attachment process and lithium shipping plan</x:v>
      </x:c>
      <x:c r="C17" s="170" t="str">
        <x:v>Preliminary</x:v>
      </x:c>
      <x:c r="D17" s="170" t="str">
        <x:v>Final assembly/logistics</x:v>
      </x:c>
      <x:c r="E17" s="170" t="str">
        <x:v>Supplier</x:v>
      </x:c>
      <x:c r="F17" s="170" t="str"/>
      <x:c r="G17" s="126" t="str">
        <x:v>DVT/PVT</x:v>
      </x:c>
    </x:row>
    <x:row r="18">
      <x:c r="A18" s="127" t="str">
        <x:v>G13</x:v>
      </x:c>
      <x:c r="B18" s="171" t="str">
        <x:v>Regulatory and product marking plan</x:v>
      </x:c>
      <x:c r="C18" s="171" t="str">
        <x:v>Missing</x:v>
      </x:c>
      <x:c r="D18" s="171" t="str">
        <x:v>Commercial release</x:v>
      </x:c>
      <x:c r="E18" s="171" t="str">
        <x:v>Project</x:v>
      </x:c>
      <x:c r="F18" s="171" t="str"/>
      <x:c r="G18" s="130" t="str">
        <x:v>PVT</x:v>
      </x:c>
    </x:row>
  </x:sheetData>
  <x:mergeCells>
    <x:mergeCell ref="A1:G2"/>
    <x:mergeCell ref="A4:G4"/>
  </x:mergeCells>
  <x:conditionalFormatting sqref="C6:C18">
    <x:cfRule type="containsText" dxfId="3" priority="1" operator="containsText" text="Missing"/>
    <x:cfRule type="containsText" dxfId="4" priority="2" operator="containsText" text="Preliminary"/>
  </x:conditionalFormatting>
  <x:pageMargins left="0.7" right="0.7" top="0.75" bottom="0.75" header="0.3" footer="0.3"/>
</x:worksheet>
</file>